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เอกสารขึ้นประกาศ\"/>
    </mc:Choice>
  </mc:AlternateContent>
  <xr:revisionPtr revIDLastSave="0" documentId="13_ncr:1_{58BF7C9C-1706-4EEC-AEB8-A6E65D88F11E}" xr6:coauthVersionLast="47" xr6:coauthVersionMax="47" xr10:uidLastSave="{00000000-0000-0000-0000-000000000000}"/>
  <bookViews>
    <workbookView xWindow="-120" yWindow="-120" windowWidth="20730" windowHeight="11160" tabRatio="869" xr2:uid="{00000000-000D-0000-FFFF-FFFF00000000}"/>
  </bookViews>
  <sheets>
    <sheet name="ประมาณการ" sheetId="28" r:id="rId1"/>
  </sheets>
  <definedNames>
    <definedName name="_xlnm.Print_Area" localSheetId="0">ประมาณการ!$A$1:$I$568</definedName>
    <definedName name="_xlnm.Print_Titles" localSheetId="0">ประมาณการ!$6:$8</definedName>
  </definedNames>
  <calcPr calcId="191029"/>
</workbook>
</file>

<file path=xl/calcChain.xml><?xml version="1.0" encoding="utf-8"?>
<calcChain xmlns="http://schemas.openxmlformats.org/spreadsheetml/2006/main">
  <c r="H550" i="28" l="1"/>
  <c r="F550" i="28"/>
  <c r="H362" i="28"/>
  <c r="F362" i="28"/>
  <c r="I362" i="28" s="1"/>
  <c r="H241" i="28"/>
  <c r="F241" i="28"/>
  <c r="H256" i="28"/>
  <c r="I256" i="28" s="1"/>
  <c r="F257" i="28"/>
  <c r="G257" i="28"/>
  <c r="H257" i="28" s="1"/>
  <c r="H262" i="28"/>
  <c r="F262" i="28"/>
  <c r="H276" i="28"/>
  <c r="F276" i="28"/>
  <c r="H302" i="28"/>
  <c r="F302" i="28"/>
  <c r="H301" i="28"/>
  <c r="F301" i="28"/>
  <c r="H300" i="28"/>
  <c r="F300" i="28"/>
  <c r="G357" i="28"/>
  <c r="H357" i="28" s="1"/>
  <c r="F357" i="28"/>
  <c r="G355" i="28"/>
  <c r="H355" i="28" s="1"/>
  <c r="F355" i="28"/>
  <c r="H354" i="28"/>
  <c r="I354" i="28" s="1"/>
  <c r="H386" i="28"/>
  <c r="F386" i="28"/>
  <c r="H385" i="28"/>
  <c r="F385" i="28"/>
  <c r="H384" i="28"/>
  <c r="F384" i="28"/>
  <c r="H372" i="28"/>
  <c r="F372" i="28"/>
  <c r="H395" i="28"/>
  <c r="I395" i="28" s="1"/>
  <c r="H417" i="28"/>
  <c r="F417" i="28"/>
  <c r="H548" i="28"/>
  <c r="F548" i="28"/>
  <c r="F531" i="28"/>
  <c r="H531" i="28"/>
  <c r="H530" i="28"/>
  <c r="F530" i="28"/>
  <c r="H514" i="28"/>
  <c r="F514" i="28"/>
  <c r="H484" i="28"/>
  <c r="F484" i="28"/>
  <c r="H463" i="28"/>
  <c r="F463" i="28"/>
  <c r="F464" i="28"/>
  <c r="G464" i="28"/>
  <c r="H464" i="28" s="1"/>
  <c r="H448" i="28"/>
  <c r="F448" i="28"/>
  <c r="H435" i="28"/>
  <c r="I435" i="28" s="1"/>
  <c r="H212" i="28"/>
  <c r="F212" i="28"/>
  <c r="H210" i="28"/>
  <c r="F210" i="28"/>
  <c r="H203" i="28"/>
  <c r="I203" i="28" s="1"/>
  <c r="F204" i="28"/>
  <c r="G204" i="28"/>
  <c r="H204" i="28" s="1"/>
  <c r="H198" i="28"/>
  <c r="F198" i="28"/>
  <c r="G183" i="28"/>
  <c r="H183" i="28" s="1"/>
  <c r="F183" i="28"/>
  <c r="G181" i="28"/>
  <c r="H181" i="28" s="1"/>
  <c r="F181" i="28"/>
  <c r="H180" i="28"/>
  <c r="I180" i="28" s="1"/>
  <c r="H131" i="28"/>
  <c r="F131" i="28"/>
  <c r="H130" i="28"/>
  <c r="F130" i="28"/>
  <c r="H149" i="28"/>
  <c r="F149" i="28"/>
  <c r="H147" i="28"/>
  <c r="F147" i="28"/>
  <c r="H99" i="28"/>
  <c r="F99" i="28"/>
  <c r="H118" i="28"/>
  <c r="I118" i="28" s="1"/>
  <c r="H59" i="28"/>
  <c r="F59" i="28"/>
  <c r="F41" i="28"/>
  <c r="H55" i="28"/>
  <c r="F55" i="28"/>
  <c r="F37" i="28"/>
  <c r="H37" i="28"/>
  <c r="H35" i="28"/>
  <c r="F35" i="28"/>
  <c r="H29" i="28"/>
  <c r="I550" i="28" l="1"/>
  <c r="I241" i="28"/>
  <c r="I262" i="28"/>
  <c r="I257" i="28"/>
  <c r="I276" i="28"/>
  <c r="I301" i="28"/>
  <c r="K301" i="28" s="1"/>
  <c r="I300" i="28"/>
  <c r="I302" i="28"/>
  <c r="I355" i="28"/>
  <c r="I372" i="28"/>
  <c r="I357" i="28"/>
  <c r="I386" i="28"/>
  <c r="I384" i="28"/>
  <c r="I385" i="28"/>
  <c r="K385" i="28" s="1"/>
  <c r="I548" i="28"/>
  <c r="I417" i="28"/>
  <c r="I484" i="28"/>
  <c r="I531" i="28"/>
  <c r="I514" i="28"/>
  <c r="I448" i="28"/>
  <c r="I463" i="28"/>
  <c r="I530" i="28"/>
  <c r="I464" i="28"/>
  <c r="I210" i="28"/>
  <c r="I198" i="28"/>
  <c r="I212" i="28"/>
  <c r="I204" i="28"/>
  <c r="I181" i="28"/>
  <c r="I183" i="28"/>
  <c r="I55" i="28"/>
  <c r="I130" i="28"/>
  <c r="I131" i="28"/>
  <c r="I99" i="28"/>
  <c r="I149" i="28"/>
  <c r="I35" i="28"/>
  <c r="I147" i="28"/>
  <c r="I37" i="28"/>
  <c r="I59" i="28"/>
  <c r="I29" i="28"/>
  <c r="H18" i="28" l="1"/>
  <c r="F18" i="28"/>
  <c r="I18" i="28" l="1"/>
  <c r="K47" i="28"/>
  <c r="G482" i="28"/>
  <c r="H482" i="28" s="1"/>
  <c r="F482" i="28"/>
  <c r="H480" i="28"/>
  <c r="F480" i="28"/>
  <c r="H479" i="28"/>
  <c r="F479" i="28"/>
  <c r="H330" i="28"/>
  <c r="F330" i="28"/>
  <c r="H137" i="28"/>
  <c r="F137" i="28"/>
  <c r="H136" i="28"/>
  <c r="F136" i="28"/>
  <c r="H134" i="28"/>
  <c r="F134" i="28"/>
  <c r="H79" i="28"/>
  <c r="F79" i="28"/>
  <c r="H78" i="28"/>
  <c r="F78" i="28"/>
  <c r="H43" i="28"/>
  <c r="F43" i="28"/>
  <c r="H41" i="28"/>
  <c r="F86" i="28"/>
  <c r="H86" i="28"/>
  <c r="H140" i="28"/>
  <c r="F140" i="28"/>
  <c r="H168" i="28"/>
  <c r="F168" i="28"/>
  <c r="H273" i="28"/>
  <c r="F273" i="28"/>
  <c r="H272" i="28"/>
  <c r="F272" i="28"/>
  <c r="H341" i="28"/>
  <c r="F341" i="28"/>
  <c r="H340" i="28"/>
  <c r="F340" i="28"/>
  <c r="H320" i="28"/>
  <c r="F320" i="28"/>
  <c r="H323" i="28"/>
  <c r="F323" i="28"/>
  <c r="H381" i="28"/>
  <c r="F381" i="28"/>
  <c r="G408" i="28"/>
  <c r="H408" i="28" s="1"/>
  <c r="F408" i="28"/>
  <c r="G406" i="28"/>
  <c r="H406" i="28" s="1"/>
  <c r="F406" i="28"/>
  <c r="H251" i="28"/>
  <c r="F251" i="28"/>
  <c r="H249" i="28"/>
  <c r="F249" i="28"/>
  <c r="H458" i="28"/>
  <c r="F458" i="28"/>
  <c r="H39" i="28"/>
  <c r="F39" i="28"/>
  <c r="G512" i="28"/>
  <c r="H512" i="28" s="1"/>
  <c r="F512" i="28"/>
  <c r="F488" i="28"/>
  <c r="H488" i="28"/>
  <c r="H141" i="28"/>
  <c r="F141" i="28"/>
  <c r="G121" i="28"/>
  <c r="H121" i="28" s="1"/>
  <c r="F121" i="28"/>
  <c r="G119" i="28"/>
  <c r="H119" i="28" s="1"/>
  <c r="F119" i="28"/>
  <c r="H58" i="28"/>
  <c r="F58" i="28"/>
  <c r="G542" i="28"/>
  <c r="G545" i="28"/>
  <c r="G540" i="28"/>
  <c r="G526" i="28"/>
  <c r="G524" i="28"/>
  <c r="G489" i="28"/>
  <c r="G434" i="28"/>
  <c r="G436" i="28"/>
  <c r="G438" i="28"/>
  <c r="G439" i="28"/>
  <c r="G440" i="28"/>
  <c r="G441" i="28"/>
  <c r="G442" i="28"/>
  <c r="G443" i="28"/>
  <c r="G444" i="28"/>
  <c r="G445" i="28"/>
  <c r="G446" i="28"/>
  <c r="G398" i="28"/>
  <c r="G401" i="28"/>
  <c r="G403" i="28"/>
  <c r="G396" i="28"/>
  <c r="G376" i="28"/>
  <c r="G379" i="28"/>
  <c r="G382" i="28"/>
  <c r="G328" i="28"/>
  <c r="G308" i="28"/>
  <c r="G306" i="28"/>
  <c r="G304" i="28"/>
  <c r="G282" i="28"/>
  <c r="G281" i="28"/>
  <c r="G248" i="28"/>
  <c r="G259" i="28"/>
  <c r="G247" i="28"/>
  <c r="G221" i="28"/>
  <c r="G217" i="28"/>
  <c r="G216" i="28"/>
  <c r="G206" i="28"/>
  <c r="G201" i="28"/>
  <c r="G199" i="28"/>
  <c r="G196" i="28"/>
  <c r="G195" i="28"/>
  <c r="G154" i="28"/>
  <c r="G152" i="28"/>
  <c r="G143" i="28"/>
  <c r="G114" i="28"/>
  <c r="G115" i="28"/>
  <c r="G116" i="28"/>
  <c r="I480" i="28" l="1"/>
  <c r="K480" i="28" s="1"/>
  <c r="I482" i="28"/>
  <c r="I479" i="28"/>
  <c r="I134" i="28"/>
  <c r="I330" i="28"/>
  <c r="I86" i="28"/>
  <c r="I79" i="28"/>
  <c r="K79" i="28" s="1"/>
  <c r="I136" i="28"/>
  <c r="I137" i="28"/>
  <c r="I78" i="28"/>
  <c r="I41" i="28"/>
  <c r="I43" i="28"/>
  <c r="I140" i="28"/>
  <c r="I168" i="28"/>
  <c r="I341" i="28"/>
  <c r="K341" i="28" s="1"/>
  <c r="I273" i="28"/>
  <c r="K273" i="28" s="1"/>
  <c r="I272" i="28"/>
  <c r="I340" i="28"/>
  <c r="I320" i="28"/>
  <c r="I323" i="28"/>
  <c r="I381" i="28"/>
  <c r="I406" i="28"/>
  <c r="I408" i="28"/>
  <c r="I458" i="28"/>
  <c r="I249" i="28"/>
  <c r="I251" i="28"/>
  <c r="I39" i="28"/>
  <c r="I488" i="28"/>
  <c r="I512" i="28"/>
  <c r="I141" i="28"/>
  <c r="I121" i="28"/>
  <c r="I58" i="28"/>
  <c r="I119" i="28"/>
  <c r="G107" i="28"/>
  <c r="H107" i="28" s="1"/>
  <c r="G106" i="28"/>
  <c r="H106" i="28" s="1"/>
  <c r="G105" i="28"/>
  <c r="H105" i="28" s="1"/>
  <c r="H103" i="28"/>
  <c r="H101" i="28"/>
  <c r="H100" i="28"/>
  <c r="H96" i="28"/>
  <c r="H81" i="28"/>
  <c r="G32" i="28"/>
  <c r="H32" i="28" s="1"/>
  <c r="G30" i="28"/>
  <c r="H30" i="28" s="1"/>
  <c r="H26" i="28"/>
  <c r="H25" i="28"/>
  <c r="H23" i="28"/>
  <c r="H20" i="28"/>
  <c r="H21" i="28"/>
  <c r="G16" i="28"/>
  <c r="H16" i="28" s="1"/>
  <c r="H14" i="28"/>
  <c r="I561" i="28"/>
  <c r="I559" i="28"/>
  <c r="I558" i="28"/>
  <c r="I560" i="28"/>
  <c r="F555" i="28"/>
  <c r="H545" i="28"/>
  <c r="F545" i="28"/>
  <c r="H542" i="28"/>
  <c r="F542" i="28"/>
  <c r="H540" i="28"/>
  <c r="F540" i="28"/>
  <c r="F536" i="28"/>
  <c r="H526" i="28"/>
  <c r="F526" i="28"/>
  <c r="H524" i="28"/>
  <c r="F524" i="28"/>
  <c r="F519" i="28"/>
  <c r="H510" i="28"/>
  <c r="F510" i="28"/>
  <c r="H509" i="28"/>
  <c r="F509" i="28"/>
  <c r="H508" i="28"/>
  <c r="F508" i="28"/>
  <c r="H507" i="28"/>
  <c r="F507" i="28"/>
  <c r="H506" i="28"/>
  <c r="F506" i="28"/>
  <c r="H505" i="28"/>
  <c r="F505" i="28"/>
  <c r="H503" i="28"/>
  <c r="F503" i="28"/>
  <c r="H502" i="28"/>
  <c r="F502" i="28"/>
  <c r="H500" i="28"/>
  <c r="F500" i="28"/>
  <c r="H499" i="28"/>
  <c r="F499" i="28"/>
  <c r="F495" i="28"/>
  <c r="H489" i="28"/>
  <c r="F489" i="28"/>
  <c r="H485" i="28"/>
  <c r="F485" i="28"/>
  <c r="F476" i="28"/>
  <c r="H471" i="28"/>
  <c r="F471" i="28"/>
  <c r="H469" i="28"/>
  <c r="F469" i="28"/>
  <c r="H466" i="28"/>
  <c r="F466" i="28"/>
  <c r="H461" i="28"/>
  <c r="F461" i="28"/>
  <c r="H459" i="28"/>
  <c r="F459" i="28"/>
  <c r="F455" i="28"/>
  <c r="H449" i="28"/>
  <c r="F449" i="28"/>
  <c r="H445" i="28"/>
  <c r="F445" i="28"/>
  <c r="H442" i="28"/>
  <c r="F442" i="28"/>
  <c r="H440" i="28"/>
  <c r="F440" i="28"/>
  <c r="H438" i="28"/>
  <c r="F438" i="28"/>
  <c r="H433" i="28"/>
  <c r="F433" i="28"/>
  <c r="H431" i="28"/>
  <c r="F431" i="28"/>
  <c r="F427" i="28"/>
  <c r="H422" i="28"/>
  <c r="F422" i="28"/>
  <c r="H420" i="28"/>
  <c r="F420" i="28"/>
  <c r="H419" i="28"/>
  <c r="F419" i="28"/>
  <c r="H418" i="28"/>
  <c r="F418" i="28"/>
  <c r="F414" i="28"/>
  <c r="H403" i="28"/>
  <c r="F403" i="28"/>
  <c r="H401" i="28"/>
  <c r="F401" i="28"/>
  <c r="H398" i="28"/>
  <c r="F398" i="28"/>
  <c r="H396" i="28"/>
  <c r="F396" i="28"/>
  <c r="F391" i="28"/>
  <c r="H382" i="28"/>
  <c r="F382" i="28"/>
  <c r="H379" i="28"/>
  <c r="F379" i="28"/>
  <c r="H376" i="28"/>
  <c r="F376" i="28"/>
  <c r="H374" i="28"/>
  <c r="F374" i="28"/>
  <c r="F367" i="28"/>
  <c r="H360" i="28"/>
  <c r="F360" i="28"/>
  <c r="H350" i="28"/>
  <c r="F350" i="28"/>
  <c r="H349" i="28"/>
  <c r="F349" i="28"/>
  <c r="H347" i="28"/>
  <c r="F347" i="28"/>
  <c r="H344" i="28"/>
  <c r="F344" i="28"/>
  <c r="H343" i="28"/>
  <c r="F343" i="28"/>
  <c r="F336" i="28"/>
  <c r="H328" i="28"/>
  <c r="F328" i="28"/>
  <c r="H327" i="28"/>
  <c r="F327" i="28"/>
  <c r="H325" i="28"/>
  <c r="F325" i="28"/>
  <c r="F316" i="28"/>
  <c r="H311" i="28"/>
  <c r="F311" i="28"/>
  <c r="H308" i="28"/>
  <c r="F308" i="28"/>
  <c r="H306" i="28"/>
  <c r="F306" i="28"/>
  <c r="H304" i="28"/>
  <c r="F304" i="28"/>
  <c r="F296" i="28"/>
  <c r="H291" i="28"/>
  <c r="F291" i="28"/>
  <c r="H289" i="28"/>
  <c r="F289" i="28"/>
  <c r="H286" i="28"/>
  <c r="F286" i="28"/>
  <c r="H284" i="28"/>
  <c r="F284" i="28"/>
  <c r="H282" i="28"/>
  <c r="F282" i="28"/>
  <c r="H281" i="28"/>
  <c r="F281" i="28"/>
  <c r="H279" i="28"/>
  <c r="F279" i="28"/>
  <c r="H278" i="28"/>
  <c r="F278" i="28"/>
  <c r="H277" i="28"/>
  <c r="F277" i="28"/>
  <c r="H274" i="28"/>
  <c r="F274" i="28"/>
  <c r="F268" i="28"/>
  <c r="H259" i="28"/>
  <c r="F259" i="28"/>
  <c r="H254" i="28"/>
  <c r="F254" i="28"/>
  <c r="H248" i="28"/>
  <c r="F248" i="28"/>
  <c r="H247" i="28"/>
  <c r="F247" i="28"/>
  <c r="H245" i="28"/>
  <c r="F245" i="28"/>
  <c r="H243" i="28"/>
  <c r="F243" i="28"/>
  <c r="H242" i="28"/>
  <c r="F242" i="28"/>
  <c r="H238" i="28"/>
  <c r="F238" i="28"/>
  <c r="H237" i="28"/>
  <c r="F237" i="28"/>
  <c r="F233" i="28"/>
  <c r="H228" i="28"/>
  <c r="F228" i="28"/>
  <c r="H226" i="28"/>
  <c r="F226" i="28"/>
  <c r="H224" i="28"/>
  <c r="F224" i="28"/>
  <c r="H221" i="28"/>
  <c r="F221" i="28"/>
  <c r="H219" i="28"/>
  <c r="F219" i="28"/>
  <c r="H217" i="28"/>
  <c r="F217" i="28"/>
  <c r="H216" i="28"/>
  <c r="F216" i="28"/>
  <c r="H214" i="28"/>
  <c r="F214" i="28"/>
  <c r="H213" i="28"/>
  <c r="F213" i="28"/>
  <c r="H206" i="28"/>
  <c r="F206" i="28"/>
  <c r="H201" i="28"/>
  <c r="F201" i="28"/>
  <c r="H199" i="28"/>
  <c r="F199" i="28"/>
  <c r="H196" i="28"/>
  <c r="F196" i="28"/>
  <c r="H195" i="28"/>
  <c r="F195" i="28"/>
  <c r="F191" i="28"/>
  <c r="H186" i="28"/>
  <c r="F186" i="28"/>
  <c r="H177" i="28"/>
  <c r="F177" i="28"/>
  <c r="H176" i="28"/>
  <c r="F176" i="28"/>
  <c r="H174" i="28"/>
  <c r="F174" i="28"/>
  <c r="H172" i="28"/>
  <c r="F172" i="28"/>
  <c r="H171" i="28"/>
  <c r="F171" i="28"/>
  <c r="H169" i="28"/>
  <c r="F169" i="28"/>
  <c r="F164" i="28"/>
  <c r="H159" i="28"/>
  <c r="F159" i="28"/>
  <c r="H157" i="28"/>
  <c r="F157" i="28"/>
  <c r="H154" i="28"/>
  <c r="F154" i="28"/>
  <c r="H152" i="28"/>
  <c r="F152" i="28"/>
  <c r="H150" i="28"/>
  <c r="F150" i="28"/>
  <c r="H143" i="28"/>
  <c r="F143" i="28"/>
  <c r="H142" i="28"/>
  <c r="F142" i="28"/>
  <c r="F127" i="28"/>
  <c r="H116" i="28"/>
  <c r="F116" i="28"/>
  <c r="H115" i="28"/>
  <c r="F115" i="28"/>
  <c r="H114" i="28"/>
  <c r="F114" i="28"/>
  <c r="H112" i="28"/>
  <c r="F112" i="28"/>
  <c r="H109" i="28"/>
  <c r="F109" i="28"/>
  <c r="F107" i="28"/>
  <c r="F106" i="28"/>
  <c r="F105" i="28"/>
  <c r="F103" i="28"/>
  <c r="F101" i="28"/>
  <c r="F100" i="28"/>
  <c r="F96" i="28"/>
  <c r="F93" i="28"/>
  <c r="H88" i="28"/>
  <c r="F88" i="28"/>
  <c r="F81" i="28"/>
  <c r="F74" i="28"/>
  <c r="H68" i="28"/>
  <c r="F68" i="28"/>
  <c r="H66" i="28"/>
  <c r="F66" i="28"/>
  <c r="H63" i="28"/>
  <c r="F63" i="28"/>
  <c r="H61" i="28"/>
  <c r="F61" i="28"/>
  <c r="H57" i="28"/>
  <c r="F57" i="28"/>
  <c r="H53" i="28"/>
  <c r="F53" i="28"/>
  <c r="H52" i="28"/>
  <c r="F52" i="28"/>
  <c r="F48" i="28"/>
  <c r="F32" i="28"/>
  <c r="F30" i="28"/>
  <c r="F25" i="28"/>
  <c r="F23" i="28"/>
  <c r="F21" i="28"/>
  <c r="F20" i="28"/>
  <c r="F16" i="28"/>
  <c r="F14" i="28"/>
  <c r="H13" i="28"/>
  <c r="F13" i="28"/>
  <c r="I562" i="28" l="1"/>
  <c r="F264" i="28"/>
  <c r="H264" i="28"/>
  <c r="F312" i="28"/>
  <c r="H312" i="28"/>
  <c r="H387" i="28"/>
  <c r="H551" i="28"/>
  <c r="F472" i="28"/>
  <c r="F387" i="28"/>
  <c r="F551" i="28"/>
  <c r="H472" i="28"/>
  <c r="H451" i="28"/>
  <c r="F451" i="28"/>
  <c r="H229" i="28"/>
  <c r="F229" i="28"/>
  <c r="F187" i="28"/>
  <c r="H187" i="28"/>
  <c r="F160" i="28"/>
  <c r="H160" i="28"/>
  <c r="H89" i="28"/>
  <c r="F89" i="28"/>
  <c r="H491" i="28"/>
  <c r="F44" i="28"/>
  <c r="F491" i="28"/>
  <c r="H515" i="28"/>
  <c r="F515" i="28"/>
  <c r="F332" i="28"/>
  <c r="H332" i="28"/>
  <c r="F70" i="28"/>
  <c r="H70" i="28"/>
  <c r="H44" i="28"/>
  <c r="H292" i="28"/>
  <c r="F292" i="28"/>
  <c r="K323" i="28"/>
  <c r="H410" i="28"/>
  <c r="F410" i="28"/>
  <c r="F533" i="28"/>
  <c r="I403" i="28"/>
  <c r="I524" i="28"/>
  <c r="H533" i="28"/>
  <c r="I526" i="28"/>
  <c r="I461" i="28"/>
  <c r="H423" i="28"/>
  <c r="F423" i="28"/>
  <c r="I289" i="28"/>
  <c r="I379" i="28"/>
  <c r="I52" i="28"/>
  <c r="H123" i="28"/>
  <c r="I206" i="28"/>
  <c r="I216" i="28"/>
  <c r="I248" i="28"/>
  <c r="I344" i="28"/>
  <c r="I360" i="28"/>
  <c r="I422" i="28"/>
  <c r="F363" i="28"/>
  <c r="I237" i="28"/>
  <c r="H363" i="28"/>
  <c r="I382" i="28"/>
  <c r="I502" i="28"/>
  <c r="I243" i="28"/>
  <c r="I238" i="28"/>
  <c r="F123" i="28"/>
  <c r="I14" i="28"/>
  <c r="I81" i="28"/>
  <c r="I103" i="28"/>
  <c r="I195" i="28"/>
  <c r="I217" i="28"/>
  <c r="I221" i="28"/>
  <c r="I306" i="28"/>
  <c r="I374" i="28"/>
  <c r="I440" i="28"/>
  <c r="I449" i="28"/>
  <c r="I485" i="28"/>
  <c r="I545" i="28"/>
  <c r="I277" i="28"/>
  <c r="I291" i="28"/>
  <c r="I419" i="28"/>
  <c r="I420" i="28"/>
  <c r="I431" i="28"/>
  <c r="I100" i="28"/>
  <c r="I21" i="28"/>
  <c r="I32" i="28"/>
  <c r="I169" i="28"/>
  <c r="I176" i="28"/>
  <c r="I247" i="28"/>
  <c r="I308" i="28"/>
  <c r="I343" i="28"/>
  <c r="I347" i="28"/>
  <c r="I186" i="28"/>
  <c r="I171" i="28"/>
  <c r="I154" i="28"/>
  <c r="I150" i="28"/>
  <c r="I143" i="28"/>
  <c r="I115" i="28"/>
  <c r="I112" i="28"/>
  <c r="I109" i="28"/>
  <c r="I107" i="28"/>
  <c r="I106" i="28"/>
  <c r="I88" i="28"/>
  <c r="I20" i="28"/>
  <c r="I13" i="28"/>
  <c r="I471" i="28"/>
  <c r="I157" i="28"/>
  <c r="I224" i="28"/>
  <c r="I325" i="28"/>
  <c r="I214" i="28"/>
  <c r="I282" i="28"/>
  <c r="I350" i="28"/>
  <c r="I23" i="28"/>
  <c r="I152" i="28"/>
  <c r="I259" i="28"/>
  <c r="I328" i="28"/>
  <c r="I376" i="28"/>
  <c r="I401" i="28"/>
  <c r="I66" i="28"/>
  <c r="I105" i="28"/>
  <c r="I142" i="28"/>
  <c r="I196" i="28"/>
  <c r="I226" i="28"/>
  <c r="I327" i="28"/>
  <c r="I349" i="28"/>
  <c r="I438" i="28"/>
  <c r="I442" i="28"/>
  <c r="I242" i="28"/>
  <c r="I63" i="28"/>
  <c r="I286" i="28"/>
  <c r="I304" i="28"/>
  <c r="I503" i="28"/>
  <c r="I505" i="28"/>
  <c r="I507" i="28"/>
  <c r="I509" i="28"/>
  <c r="I53" i="28"/>
  <c r="I101" i="28"/>
  <c r="I116" i="28"/>
  <c r="I16" i="28"/>
  <c r="I30" i="28"/>
  <c r="I61" i="28"/>
  <c r="I177" i="28"/>
  <c r="I199" i="28"/>
  <c r="I213" i="28"/>
  <c r="I245" i="28"/>
  <c r="I254" i="28"/>
  <c r="I274" i="28"/>
  <c r="I281" i="28"/>
  <c r="I284" i="28"/>
  <c r="I418" i="28"/>
  <c r="I445" i="28"/>
  <c r="I459" i="28"/>
  <c r="I466" i="28"/>
  <c r="I499" i="28"/>
  <c r="I311" i="28"/>
  <c r="I398" i="28"/>
  <c r="I433" i="28"/>
  <c r="I489" i="28"/>
  <c r="I540" i="28"/>
  <c r="I26" i="28"/>
  <c r="I159" i="28"/>
  <c r="I279" i="28"/>
  <c r="I25" i="28"/>
  <c r="I57" i="28"/>
  <c r="I68" i="28"/>
  <c r="I96" i="28"/>
  <c r="I174" i="28"/>
  <c r="I228" i="28"/>
  <c r="I278" i="28"/>
  <c r="I469" i="28"/>
  <c r="I500" i="28"/>
  <c r="I506" i="28"/>
  <c r="I508" i="28"/>
  <c r="I510" i="28"/>
  <c r="I542" i="28"/>
  <c r="I114" i="28"/>
  <c r="I172" i="28"/>
  <c r="I201" i="28"/>
  <c r="I219" i="28"/>
  <c r="I396" i="28"/>
  <c r="I551" i="28" l="1"/>
  <c r="I552" i="28" s="1"/>
  <c r="I363" i="28"/>
  <c r="I364" i="28" s="1"/>
  <c r="I229" i="28"/>
  <c r="I230" i="28" s="1"/>
  <c r="I264" i="28"/>
  <c r="I265" i="28" s="1"/>
  <c r="I312" i="28"/>
  <c r="I313" i="28" s="1"/>
  <c r="I387" i="28"/>
  <c r="I388" i="28" s="1"/>
  <c r="I423" i="28"/>
  <c r="I424" i="28" s="1"/>
  <c r="I472" i="28"/>
  <c r="I473" i="28" s="1"/>
  <c r="I451" i="28"/>
  <c r="I452" i="28" s="1"/>
  <c r="I187" i="28"/>
  <c r="I188" i="28" s="1"/>
  <c r="I160" i="28"/>
  <c r="I161" i="28" s="1"/>
  <c r="I491" i="28"/>
  <c r="I492" i="28" s="1"/>
  <c r="I89" i="28"/>
  <c r="I90" i="28" s="1"/>
  <c r="I44" i="28"/>
  <c r="I45" i="28" s="1"/>
  <c r="I515" i="28"/>
  <c r="I516" i="28" s="1"/>
  <c r="I332" i="28"/>
  <c r="I333" i="28" s="1"/>
  <c r="I292" i="28"/>
  <c r="I293" i="28" s="1"/>
  <c r="I123" i="28"/>
  <c r="I124" i="28" s="1"/>
  <c r="I70" i="28"/>
  <c r="I71" i="28" s="1"/>
  <c r="I410" i="28"/>
  <c r="I411" i="28" s="1"/>
  <c r="K141" i="28"/>
  <c r="K196" i="28"/>
  <c r="K70" i="28"/>
  <c r="K169" i="28"/>
  <c r="K14" i="28"/>
  <c r="K26" i="28"/>
  <c r="I533" i="28"/>
  <c r="I534" i="28" s="1"/>
  <c r="K172" i="28"/>
  <c r="F563" i="28"/>
  <c r="K451" i="28"/>
  <c r="K459" i="28"/>
  <c r="K91" i="28" l="1"/>
</calcChain>
</file>

<file path=xl/sharedStrings.xml><?xml version="1.0" encoding="utf-8"?>
<sst xmlns="http://schemas.openxmlformats.org/spreadsheetml/2006/main" count="753" uniqueCount="318">
  <si>
    <t>รายการ</t>
  </si>
  <si>
    <t>จำนวน</t>
  </si>
  <si>
    <t>หน่วย</t>
  </si>
  <si>
    <t>ค่าแรงงาน</t>
  </si>
  <si>
    <t>ที่</t>
  </si>
  <si>
    <t>ค่าวัสดุ</t>
  </si>
  <si>
    <t>หน่วยละ</t>
  </si>
  <si>
    <t>รวม</t>
  </si>
  <si>
    <t>(บาท)</t>
  </si>
  <si>
    <t>เป็นเงิน</t>
  </si>
  <si>
    <t>หรือประมาณ</t>
  </si>
  <si>
    <t>ค่าวัสดุและ</t>
  </si>
  <si>
    <t>แรงงาน</t>
  </si>
  <si>
    <t>กรมส่งเสริมและพัฒนาคุณภาพชีวิตคนพิการ</t>
  </si>
  <si>
    <t>ชุด</t>
  </si>
  <si>
    <t>กล่อง</t>
  </si>
  <si>
    <t>เส้น</t>
  </si>
  <si>
    <t xml:space="preserve"> - สีกันสนิมทาโครงเหล็กรับพื้น</t>
  </si>
  <si>
    <t>ท่อน</t>
  </si>
  <si>
    <t xml:space="preserve"> - ปูกระเบื้องพื้นผิวกึ่งหยาบ ขนาด 30x30 ซม.</t>
  </si>
  <si>
    <t xml:space="preserve"> - ราวจับสแตนเลสรูปตัว U ศก. 1 1/2"</t>
  </si>
  <si>
    <t>ตร.ม.</t>
  </si>
  <si>
    <t xml:space="preserve"> - เสาเหล็กกล่อง ขนาด 100x100x3.2 มม. ยาว 6.00 ม.</t>
  </si>
  <si>
    <t>(เสาระเบียง)</t>
  </si>
  <si>
    <t>ต้น</t>
  </si>
  <si>
    <t xml:space="preserve">  - เสาตีนช้าง 4" (RB 9 มม.) ยาว 2.5 ม. </t>
  </si>
  <si>
    <t xml:space="preserve"> - ลูกนอนบันไดไม้สังเคราะห์ ขนาด 250x1200x25 มม.</t>
  </si>
  <si>
    <t xml:space="preserve"> - ลวดเชื่อม</t>
  </si>
  <si>
    <t>งานสีกันสนิมและสีน้ำมัน</t>
  </si>
  <si>
    <t xml:space="preserve"> - เสาเหล็กกล่อง ขนาด 100x100x3.2 มม. ยาว 6 ม.</t>
  </si>
  <si>
    <t>และตัดทำพุกรับลูกนอนบันได )</t>
  </si>
  <si>
    <t>จุด</t>
  </si>
  <si>
    <t>ม.</t>
  </si>
  <si>
    <t>ปรับประตูทางเข้าบ้าน ประตู หน้าต่างไม้ ราวพยุงตัวในห้องน้ำ เดินสายไฟหน้าบ้าน</t>
  </si>
  <si>
    <t>ปรับห้องนอน ใส่ประตู ห้องน้ำหลังบ้าน</t>
  </si>
  <si>
    <t>ปรับห้องน้ำ บันได ระเบียง ฝ้าเพดาน ผนัง</t>
  </si>
  <si>
    <t>ปรับห้องน้ำ ปูกระเบื้อง สุขภัณฑ์ ไฟฟ้า ประตู ราวจับ</t>
  </si>
  <si>
    <t>ปรับพื้น ผนัง หลังคา ทรุด</t>
  </si>
  <si>
    <t>ปรับรื้อผนังก่ออิฐกันน้ำท่วมออก ทำแผ่นไม้กั้นกันน้ำเข้าบ้าน ดวงโคม สวิทซ์ ตู้ไฟ มิเตอร์</t>
  </si>
  <si>
    <t>ปรับห้องน้ำและทางเข้าห้องน้ำ</t>
  </si>
  <si>
    <t xml:space="preserve"> - ติดมุ้งลวดบานประตู ขนาด 0.80x2.00 ม.</t>
  </si>
  <si>
    <t xml:space="preserve"> - ติดมุ้งลวดบานหน้าต่าง ขนาด 1.20x1.30 ม.</t>
  </si>
  <si>
    <t xml:space="preserve"> - ติดมุ้งลวดบานหน้าต่าง ขนาด 0.60x1.30 ม.</t>
  </si>
  <si>
    <t xml:space="preserve">  - ประตู UPVC ขนาด 0.70x2.00 รวมวงกบและ</t>
  </si>
  <si>
    <t>อุปกรณ์ (วงกบ ลูกบิด และบานพับ )</t>
  </si>
  <si>
    <t>งานรื้อผนังห้องน้ำติดตั้งประตูพร้อมวงกบ (ผนังห้องน้ำภายในบ้าน)</t>
  </si>
  <si>
    <t>- โคมกล่องเหล็ก ฝาครอบอะคริลิก</t>
  </si>
  <si>
    <t>หลอด LED 1x9 W.</t>
  </si>
  <si>
    <t>งานดวงโคมและสวิทซ์ (ในห้องน้ำ)</t>
  </si>
  <si>
    <t>ยาว 6 ม.</t>
  </si>
  <si>
    <t xml:space="preserve">  - แปเหล็กตัวซี 75x45x15x2.3 มม. ยาว 6 ม.</t>
  </si>
  <si>
    <t>งานหลังคา โครงหลังคา</t>
  </si>
  <si>
    <t>งานเสา</t>
  </si>
  <si>
    <t>งานสี</t>
  </si>
  <si>
    <t xml:space="preserve"> - เหล็กตะแกรง wire mesh ศก. 4 มม. </t>
  </si>
  <si>
    <t>ม้วน</t>
  </si>
  <si>
    <t>ปรับหลังคา เสา โครงหลังคา พื้น ผนัง ราวพยุงตัว</t>
  </si>
  <si>
    <t xml:space="preserve">  - เสาตีนช้าง 4" (RB 9 มม.) ยาว 2.5 ม.</t>
  </si>
  <si>
    <t>งานปรับผิวพื้น หนา 10 ซม.(พื้นที่ประมาณ 30 ตร.ม.)</t>
  </si>
  <si>
    <t>- หลังคา Metal Sheet สี หนาไม่น้อยกว่า 0.35 มม.</t>
  </si>
  <si>
    <t xml:space="preserve">  - โครงคร่าวกัลวาไนซ์ หนา 0.40 มม. ยาว 3 ม.</t>
  </si>
  <si>
    <t xml:space="preserve">แนวตั้ง C74 ขนาด 74 x 34 มม. </t>
  </si>
  <si>
    <t xml:space="preserve"> - ติดตั้งฝักบัวอาบน้ำ ชนิดมีสายอ่อน</t>
  </si>
  <si>
    <t xml:space="preserve">- FD รูระบายน้ำทิ้งแสตนเลส Ø 3" </t>
  </si>
  <si>
    <t>พร้อมตะแกรงดักกลิ่น</t>
  </si>
  <si>
    <t xml:space="preserve">  - ฝาปิดวงส้วมชนิดมีรู ขนาด ศก. 100 ซม.</t>
  </si>
  <si>
    <t>ชิ้น</t>
  </si>
  <si>
    <t xml:space="preserve">  - บ่อวงส้วม ขนาด ศก. 100 ซม.</t>
  </si>
  <si>
    <t xml:space="preserve"> - ราวจับสแตนเลสรูปตัว U ศก. 1 1/2" (ฝั่งไม่ติดผนัง)</t>
  </si>
  <si>
    <t>เคลือบ PU FORM มาจากโรงงาน'พร้อมครอบและอุปกรณ์</t>
  </si>
  <si>
    <t>งานเสา (ห้องน้ำและพื้นที่หน้าห้องน้ำ)</t>
  </si>
  <si>
    <t>น้ำหนัก 29.8 กก./แผ่น (ใช้กับประตูห้องนอนและห้องน้ำ)</t>
  </si>
  <si>
    <t xml:space="preserve">บันได (ขนาด กว้าง1.00xยาว2.60 สูง2.20 ม. ) </t>
  </si>
  <si>
    <t>บันได (ขนาด กว้าง1.20xยาว2.60 สูง 2.10ม.</t>
  </si>
  <si>
    <t>งานประตูและบานเกล็ดระบายอากาศ (ห้องนอนและห้องน้ำ)</t>
  </si>
  <si>
    <t>งานปรับผิวพื้น (พื้นที่ประมาณ 12 ตร.ม.)</t>
  </si>
  <si>
    <t xml:space="preserve"> - กระเบื้องพื้นผิวกึ่งหยาบ ขนาด 30x30 ซม.</t>
  </si>
  <si>
    <t>งานประตูและบานเกล็ดระบายอากาศ (ห้องน้ำและห้องอาบน้ำ)</t>
  </si>
  <si>
    <t>อุดรอยแยกพื้น ผนัง และหลังคา</t>
  </si>
  <si>
    <t xml:space="preserve"> - สีอะคีลิคกึ่งเงา</t>
  </si>
  <si>
    <t>งานปรับผิวพื้น หนา 10 ซม.(พื้นที่ประมาณ 9 ตร.ม.)</t>
  </si>
  <si>
    <t xml:space="preserve"> งานรื้อผนังก่ออิฐกั้นผนังออกปรับผิวพื้นทางเข้าหน้าบ้าน</t>
  </si>
  <si>
    <t>- สายไฟ VAF 2x1.5 Sq.mm. (ขด30 ม.) สีขาว</t>
  </si>
  <si>
    <t>ปรับเสาตีนช้าง ปูน เหล็กเสริม เหล็กเสริมพื้น พื้นสำเร็จ</t>
  </si>
  <si>
    <t xml:space="preserve">  - เสาเหล็กกล่อง ขนาด 100x100x3.2 มม. ยาว 6 ม.</t>
  </si>
  <si>
    <t>งานเทพื้นคอนกรีต</t>
  </si>
  <si>
    <t>เหล็กเส้นกลมผิวเรียบ SR24 (มอก.)</t>
  </si>
  <si>
    <t xml:space="preserve"> - เหล็กเส้นกลมผิวเรียบ RB ศก. 6 มม. ยาว 10 ม.</t>
  </si>
  <si>
    <t xml:space="preserve"> - เหล็กเส้นกลมผิวเรียบ RB ศก. 9 มม. ยาว 10 ม.</t>
  </si>
  <si>
    <t xml:space="preserve"> - เหล็กเส้นกลมผิวเรียบ RB ศก. 12 มม. ยาว 10 ม.</t>
  </si>
  <si>
    <t>งานประตูและหน้าต่าง</t>
  </si>
  <si>
    <t xml:space="preserve"> - หน้าต่างไม้เนื้อแข็งบานเปิดเดี่ยว 3 บาน ขนาด</t>
  </si>
  <si>
    <t>2.10x1.10 ม.รวมวงกบและ อุปกรณ์ (วงกบ มือจับ</t>
  </si>
  <si>
    <t xml:space="preserve"> และบานพับ )</t>
  </si>
  <si>
    <t xml:space="preserve">ปรับประตูทางเข้าเหล็กผุ หน้าต่างไม้ผุ พื้นห้องน้ำ ที่ซักล้าง ช่องท่อน้ำรั่ว </t>
  </si>
  <si>
    <t xml:space="preserve">  - ประตูเหล็กบานเลื่อน ขนาด 1.30x2.00 ม. รวม</t>
  </si>
  <si>
    <t>วงกบและ อุปกรณ์ (วงกบ มือจับ กลอนและรางเลื่อน )</t>
  </si>
  <si>
    <t>งานปรับพื้นรั่วซึม</t>
  </si>
  <si>
    <t xml:space="preserve">  - โพลีเมอร์กันน้ำรั่วซึม Water Stop Membrane </t>
  </si>
  <si>
    <t>กันซึมชนิดพิเศษ ขนาด 4 กก. สีขาว</t>
  </si>
  <si>
    <t>งานปรับระดับพื้นและทางลาด (หน้าบ้าน-หลังบ้าน) 2 ลบ.ม.</t>
  </si>
  <si>
    <t>งานพื้นหลังบ้านและในห้องน้ำ 7 ตร.ม.</t>
  </si>
  <si>
    <t>- สวิทช์ไฟฟ้า</t>
  </si>
  <si>
    <t>กระป๋อง</t>
  </si>
  <si>
    <t>เสาบริเวณทางเดินไปห้องน้ำ</t>
  </si>
  <si>
    <t>งานมุ้งลวดประตู-หน้าต่าง</t>
  </si>
  <si>
    <t xml:space="preserve"> - หน้าต่างอลูมิเนียมกระจกเกล็ดซ้อน ห้องน้ำ ขนาด</t>
  </si>
  <si>
    <t xml:space="preserve"> 40x60ซม. มีมุ้งกันแมลง </t>
  </si>
  <si>
    <t xml:space="preserve">แนวนอน U76 ขนาด 76 x 30 มม. </t>
  </si>
  <si>
    <t>งานดวงโคมและสวิทซ์ (ในห้องน้ำและทางเข้าบ้าน)</t>
  </si>
  <si>
    <t>ห้องน้ำ ท่อระบายอากาศ พื้นกระเบื้อง</t>
  </si>
  <si>
    <t>(ถัง 3.785 ลิตร) ทาได้ 15-20 ตร.ม.</t>
  </si>
  <si>
    <t xml:space="preserve"> - ขูดลอกสีเดิมทาสีรองพื้นปูนเก่า Insulator Primer สูตรน้ำ </t>
  </si>
  <si>
    <t>ปูกระเบื้องพื้นหลังบ้าน ห้องน้ำ ราวจับ ประตูห้องน้ำ ประตูหลังห้องนอนเคส</t>
  </si>
  <si>
    <t>งานปูพื้นกระเบื้อง</t>
  </si>
  <si>
    <t>- สวิทช์ไฟฟ้าทางเดียว</t>
  </si>
  <si>
    <t xml:space="preserve">  - ประตู UPVC ขนาด 0.80x1.80 รวมวงกบและ</t>
  </si>
  <si>
    <t>งานประตู</t>
  </si>
  <si>
    <t xml:space="preserve">  - ประตู UPVC ขนาด 0.80x2.00 รวมวงกบและ</t>
  </si>
  <si>
    <t>รวมค่าปรับสภาพแวดล้อมที่อยู่อาศัยสำหรับคนพิการเป็นเงิน</t>
  </si>
  <si>
    <t>งานสีกันสนิม</t>
  </si>
  <si>
    <t xml:space="preserve">  - ประตูไม้เนื้อแข็ง ขนาด 0.90x2.00 รวมวงกบและ</t>
  </si>
  <si>
    <t xml:space="preserve">  - ประตูไม้เนื้อแข็ง ขนาด 0.70x2.00 รวมวงกบและ</t>
  </si>
  <si>
    <t>งานติดพัดลมระบายอากาศในห้องน้ำชั้นล่าง</t>
  </si>
  <si>
    <t xml:space="preserve">  - พัดลมระบายอากาศแบบดูดออก</t>
  </si>
  <si>
    <t>งานท่ออากาศและผงกำจัดกากของเสียและกลิ่นเหม็น</t>
  </si>
  <si>
    <t xml:space="preserve">  - ผงจุลินทรีย์กำจัดกากของเสียและกลิ่นเหม็น</t>
  </si>
  <si>
    <t>ซอง</t>
  </si>
  <si>
    <t>เขตลาดกระบัง (3 เคส)</t>
  </si>
  <si>
    <r>
      <t>ดำเนินการโดยวิธี</t>
    </r>
    <r>
      <rPr>
        <sz val="14"/>
        <rFont val="TH SarabunPSK"/>
        <family val="2"/>
      </rPr>
      <t xml:space="preserve">      </t>
    </r>
  </si>
  <si>
    <t>จ้างเหมา</t>
  </si>
  <si>
    <r>
      <t>ประมาณการเลขที่</t>
    </r>
    <r>
      <rPr>
        <sz val="14"/>
        <rFont val="TH SarabunPSK"/>
        <family val="2"/>
      </rPr>
      <t xml:space="preserve">  </t>
    </r>
  </si>
  <si>
    <r>
      <t>วันที่</t>
    </r>
    <r>
      <rPr>
        <sz val="14"/>
        <rFont val="TH SarabunPSK"/>
        <family val="2"/>
      </rPr>
      <t xml:space="preserve"> </t>
    </r>
  </si>
  <si>
    <t xml:space="preserve">แบบเลขที่     </t>
  </si>
  <si>
    <r>
      <rPr>
        <b/>
        <sz val="14"/>
        <rFont val="TH SarabunPSK"/>
        <family val="2"/>
      </rPr>
      <t>ผู้ประมาณการ</t>
    </r>
    <r>
      <rPr>
        <sz val="14"/>
        <rFont val="TH SarabunPSK"/>
        <family val="2"/>
      </rPr>
      <t xml:space="preserve">  นายพิพัฒน์ แม้นนนทรัตน์</t>
    </r>
  </si>
  <si>
    <t>กลุ่มออกแบบสภาพแวดล้อมที่เอื้อต่อคนพิการ กสส.</t>
  </si>
  <si>
    <t xml:space="preserve">รวมค่าวัสดุและค่าแรงงาน </t>
  </si>
  <si>
    <r>
      <t xml:space="preserve"> - </t>
    </r>
    <r>
      <rPr>
        <sz val="14"/>
        <rFont val="TH SarabunPSK"/>
        <family val="2"/>
      </rPr>
      <t>ทาทับด้วยสีอะคริลิก (ทาทับ 2 รอบ)</t>
    </r>
  </si>
  <si>
    <r>
      <t xml:space="preserve">เสาระเบียง </t>
    </r>
    <r>
      <rPr>
        <sz val="14"/>
        <rFont val="TH SarabunPSK"/>
        <family val="2"/>
      </rPr>
      <t>(ขนาด 1.00x3.80 ม.)</t>
    </r>
  </si>
  <si>
    <r>
      <t xml:space="preserve">ระเบียง </t>
    </r>
    <r>
      <rPr>
        <sz val="14"/>
        <rFont val="TH SarabunPSK"/>
        <family val="2"/>
      </rPr>
      <t>(ขนาด 1.20x2.30 ม.)</t>
    </r>
  </si>
  <si>
    <t>เสา พื้น ผนัง หลังคา ห้องน้ำ</t>
  </si>
  <si>
    <r>
      <t xml:space="preserve">ประมาณการ  </t>
    </r>
    <r>
      <rPr>
        <sz val="14"/>
        <rFont val="TH SarabunPSK"/>
        <family val="2"/>
      </rPr>
      <t>ปรับสภาพแวดล้อมที่อยู่อาศัยสำหรับคนพิการในพื้นที่กรุงเทพมหานคร</t>
    </r>
  </si>
  <si>
    <t>727/64</t>
  </si>
  <si>
    <r>
      <t>สถานที่ดำเนินการ</t>
    </r>
    <r>
      <rPr>
        <sz val="14"/>
        <rFont val="TH SarabunPSK"/>
        <family val="2"/>
      </rPr>
      <t xml:space="preserve">  ภายในกรุงเทพมหานคร</t>
    </r>
  </si>
  <si>
    <t xml:space="preserve"> - ราวมือจับเหล็กท่อกลม ศก. 1 1/2" หนา2.3 มม.</t>
  </si>
  <si>
    <t xml:space="preserve"> ยาว 6 ม.(ราวมือจับยาวประมาณ 13 ม. ติดตั้ง 2 ฝั่ง)</t>
  </si>
  <si>
    <t xml:space="preserve"> - ลุกกรงบันไดเหล็กกล่อง ขนาด 25x25x2.3 มม.</t>
  </si>
  <si>
    <t xml:space="preserve"> ยาว 6 ม. (ลูกกรงยาว 0.85 ม. 2 ฝั่ง 25 ท่อน )</t>
  </si>
  <si>
    <t xml:space="preserve"> - ติดตั้งท่ออากาศ  PVC 1" ชั้น 13.5 (ยาว 4 ม.)</t>
  </si>
  <si>
    <t xml:space="preserve"> - ลวดผูกเหล็ก เบอร์ 18 ศก. 1.25 มม. 3 กก.</t>
  </si>
  <si>
    <t xml:space="preserve"> - ติดตั้งราวจับสแตนเลส ศก. 1 1/2" ศก. หรือ 40 ซม.</t>
  </si>
  <si>
    <t xml:space="preserve"> - คอนกรีต 1:2:4  (strength 240 KSC)</t>
  </si>
  <si>
    <t>ลบ.ม.</t>
  </si>
  <si>
    <t xml:space="preserve"> - ติดตั้งราวจับสแตนเลสรูปตัว U (ข้างโถชักโครกด้าน</t>
  </si>
  <si>
    <t xml:space="preserve">  ไม่ติดผนัง)  ศก. 1 1/2"</t>
  </si>
  <si>
    <t xml:space="preserve">   ทุกระยะไม่เกิน 1.50 ม.( ให้มีช่องเปิดปิดทางเดินไป</t>
  </si>
  <si>
    <t xml:space="preserve"> - เปลี่ยนฝ้าเพดานยิปซั่มบอร์ด หนา 9 มม. ขนาด </t>
  </si>
  <si>
    <t xml:space="preserve">  - ฉาบผิวเรียบ</t>
  </si>
  <si>
    <t>1.20x2.40 ม.โครงเคร่าเหล็กอาบสังะสี</t>
  </si>
  <si>
    <t>ผนังสมาร์ทบอร์ดและหน้าต่างไม้ บันได</t>
  </si>
  <si>
    <t>ราวจับบันได</t>
  </si>
  <si>
    <t>งานดวงโคมและสวิทซ์ (ในบ้านและในห้องน้ำ)</t>
  </si>
  <si>
    <t xml:space="preserve">ด้านหน้า และเทพื้น ค.ส.ล. ทางไปห้องน้ำด้านหลัง </t>
  </si>
  <si>
    <t>คอนกรีต 1:2:4  (strength 240 KSC)</t>
  </si>
  <si>
    <t xml:space="preserve"> - ซิลิโคนโพลียูริเทน PU Sealant สีเทา ชนิดหลอด </t>
  </si>
  <si>
    <t xml:space="preserve"> ยืดหยุ่น ทาสีทับได้ </t>
  </si>
  <si>
    <t>เดี่ยว ขนาด 0.85x2.00 ม. มีหน้าต่างบานเกล็ดด้านข้าง</t>
  </si>
  <si>
    <t xml:space="preserve">3 ชุด และช่องแสงด้านบน พร้อมมุ้งลวดและเหล็กดัด </t>
  </si>
  <si>
    <t>อุปกรณ์ครบชุด</t>
  </si>
  <si>
    <t>ผิวผนังบ้าน ประตูหน้าต่างหน้าบ้าน ปรับพื้นหน้าบ้าน</t>
  </si>
  <si>
    <t>งานซ่อมสีผนัง</t>
  </si>
  <si>
    <t>งานรื้อถอนประตูติดตั้งใหม่</t>
  </si>
  <si>
    <t>งานปรับผิวพื้น หนา 10 ซม.</t>
  </si>
  <si>
    <t>งานขยายประตูห้องน้ำ ติดผ้าม่าน</t>
  </si>
  <si>
    <t>- รื้อผนังและวงกบประตูห้องน้ำเดิม ขยายช่องทางเข้า</t>
  </si>
  <si>
    <t xml:space="preserve">ห้องน้ำ และติดตั้งผ้าม่าน ขนาด 0.90*2.00 ม. </t>
  </si>
  <si>
    <t>งาน</t>
  </si>
  <si>
    <t xml:space="preserve">งานปรับระดับพื้นและทางลาด </t>
  </si>
  <si>
    <t xml:space="preserve">ติดตั้งท่ออากาศบริเวณถังบำบัด </t>
  </si>
  <si>
    <r>
      <rPr>
        <b/>
        <sz val="14"/>
        <rFont val="TH SarabunPSK"/>
        <family val="2"/>
      </rPr>
      <t>งบประมาณ</t>
    </r>
    <r>
      <rPr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 xml:space="preserve">840,000.-บาท </t>
    </r>
  </si>
  <si>
    <t xml:space="preserve"> - แผ่นพื้นวีว่าบอร์ด ขนาด 1.20x2.40 ม. หนา 24 มม.</t>
  </si>
  <si>
    <t xml:space="preserve">   และอุปกรณ์</t>
  </si>
  <si>
    <t xml:space="preserve"> - ราวจับสแตนเลสรูปตัว I  ศก.1 1/2."  (2ชิ้นแทนตัว L)</t>
  </si>
  <si>
    <t>FACTOR F = 1.3056 (น้อยกว่า 5 แสน)</t>
  </si>
  <si>
    <t>งานสุขภัณฑ์ห้องน้ำ (ได้รับบริจาคโถส้วม 1 ชุดและราวจับ 1 ชุด)</t>
  </si>
  <si>
    <t xml:space="preserve"> - แผ่นผนังวีว่าบอร์ด ขนาด 1.20x2.40 ม. หนา 8 มม.</t>
  </si>
  <si>
    <t>งานดวงโคมและสวิทซ์ ในห้องน้ำและทางเข้าบ้าน (ได้รับบริจาคดวงโคมและสวิทซ์ไฟ 1 ชุด)</t>
  </si>
  <si>
    <t>งานสุขภัณฑ์ห้องน้ำ (ได้รับบริจาคราวจับตัว I  1 ชุด)</t>
  </si>
  <si>
    <t xml:space="preserve"> - ปูกระเบื้องผนังผิวมัน ขนาด 30x30 ซม.</t>
  </si>
  <si>
    <t>พื้นทางเข้า พื้นระเบียงและโครงเหล็กรับพื้น (ได้รับบริจาคพื้นวีว่าบอร์ด 4 แผ่น )</t>
  </si>
  <si>
    <t>งานผนัง  (ได้รับบริจาคผนังวีว่าบอร์ด 6 แผ่น )</t>
  </si>
  <si>
    <t>งานผนัง (ได้รับบริจาคผนังวีว่าร์บอร์ด 7 แผ่น )</t>
  </si>
  <si>
    <t xml:space="preserve"> - โถส้วมนั่งราบ ชนิดมีหม้อน้ำพร้อมสตอปวาล์วและ</t>
  </si>
  <si>
    <t>อุปกรณ์</t>
  </si>
  <si>
    <t>งานสุขภัณฑ์ห้องน้ำ (ได้รับบริจาคโถส้วม 1ชุดละราวจับตัว I  1 ชุด)</t>
  </si>
  <si>
    <t>งานคาน ตง พื้น (ได้รับบริจาคพื้นวีว่าบอร์ด 6 แผ่น )</t>
  </si>
  <si>
    <t>พื้นระเบียงและโครงเหล็กรับพื้น (ได้รับบริจาคพื้นวีว่าบอร์ด 3 แผ่น )</t>
  </si>
  <si>
    <t>งานผนัง  (ได้รับบริจาคผนังวีว่าบอร์ด 12 แผ่น )</t>
  </si>
  <si>
    <t>ซ่อมแซมผนังห้องนอนชั้นล่าง และหน้าต่างบานเกล็ดติดตาย (ได้รับบริจาคผนังวีว่าบอร์ด 6 แผ่น )</t>
  </si>
  <si>
    <t>ซ่อมแซมราวจับทางเดินไปห้องน้ำ และราวจับห้องน้ำ-ห้องส้วม (ได้รับบริจาคราวจับตัว I  1 ชุด)</t>
  </si>
  <si>
    <t>งานซ่อมแซมฝ้าเพดานห้องนอนชั้นล่าง</t>
  </si>
  <si>
    <t>ราวจับในห้องน้ำ ชั้นล่างและชั้นบน (ได้รับบริจาคราวจับตัว I  1 ชุด)</t>
  </si>
  <si>
    <t>งานประตูและราวจับในห้องน้ำ  (ได้รับบริจาคราวจับตัว I  1 ชุด)</t>
  </si>
  <si>
    <t>งานราวจับในห้องน้ำ  (ได้รับบริจาคราวจับตัว I  1 ชุด)</t>
  </si>
  <si>
    <t>งานราวจับในห้องน้ำและห้องอาบน้ำ  (ได้รับบริจาคราวจับตัว I  1 ชุด)</t>
  </si>
  <si>
    <t>ซ่อมแซมพื้นทางเดินเข้าหน้าบ้าน และลานพื้นบ้านหน้าห้องน้ำ-ห้องส้วม (ได้รับบริจาคพื้นวีว่าบอร์ด 9 แผ่น )</t>
  </si>
  <si>
    <t>งานผนัง  (ได้รับบริจาคผนังวีว่าบอร์ด 26 แผ่น )</t>
  </si>
  <si>
    <t>งานสุขภัณฑ์และราวจับในห้องน้ำ  (ได้รับบริจาคราวจับตัว I  1 ชุด)</t>
  </si>
  <si>
    <t xml:space="preserve">งานปรับผิวพื้น </t>
  </si>
  <si>
    <t>งานสุขภัณฑ์ห้องน้ำ (ได้รับบริจาคโถส้วม 1ชุด)</t>
  </si>
  <si>
    <t>งานผนัง  (ได้รับบริจาคผนังวีว่าบอร์ด 11 แผ่น )</t>
  </si>
  <si>
    <t>พื้นระเบียงและโครงเหล็กรับพื้นห้องน้ำ (ได้รับบริจาคพื้นวีว่าบอร์ด 3 แผ่น )</t>
  </si>
  <si>
    <t>ซ่อมแซมบ้านพักคนพิการ (เด็กหญิงนภษร กันโพนงาม)</t>
  </si>
  <si>
    <t>ซ่อมแซมบ้านพักคนพิการ (เด็กหญิงนัทมล ยะรังวงษ์)</t>
  </si>
  <si>
    <t>ซ่อมแซมบ้านพักคนพิการ (นายบุญประเสริฐ ผลเจริญ)</t>
  </si>
  <si>
    <t>ซ่อมแซมบ้านพักคนพิการ (นางเรียม นาอุดม)</t>
  </si>
  <si>
    <t>ซ่อมแซมบ้านพักคนพิการ (นางตีมะ ฉิมวิเศษ)</t>
  </si>
  <si>
    <t>ซ่อมแซมบ้านพักคนพิการ (นายศุภฤกษ์ เกษประยูร)</t>
  </si>
  <si>
    <t>ซ่อมแซมบ้านพักคนพิการ (นางสาวทวินันท์ ลี้ศิริดำรงชัย)</t>
  </si>
  <si>
    <t>ซ่อมแซมบ้านพักคนพิการ (นายอนุชา แย้มสุนทร)</t>
  </si>
  <si>
    <t>ซ่อมแซมบ้านพักคนพิการ (นายพู หมานฉัตร)</t>
  </si>
  <si>
    <t>ซ่อมแซมบ้านพักคนพิการ (นายอาทิตย์ ทองคำ)</t>
  </si>
  <si>
    <t>ซ่อมแซมบ้านพักคนพิการ (นายทรงศักดิ์ ภิมเสน)</t>
  </si>
  <si>
    <t>ราวพยุงตัว</t>
  </si>
  <si>
    <t>ซ่อมแซมบ้านพักคนพิการ (นายดำรงศักดิ์ อุปลา)</t>
  </si>
  <si>
    <t>งานซ่อมแซมระบบไฟฟ้า</t>
  </si>
  <si>
    <t xml:space="preserve">  - ซ่อมเปลี่ยนระบบไฟฟ้าภายในบ้าน  </t>
  </si>
  <si>
    <t>เหมา</t>
  </si>
  <si>
    <t>งานราวจับพยุงตัว (ได้รับบริจาคจำนวน 1 ชุด)</t>
  </si>
  <si>
    <t xml:space="preserve"> - แผ่นพื้นสำเร้จรูป ขนาด 35 ซม. ลวด 5 เส้นยาว</t>
  </si>
  <si>
    <t xml:space="preserve">  3 ม.3 ท่อน</t>
  </si>
  <si>
    <t xml:space="preserve"> - แผ่นพื้นวีว่าบอร์ด ขนาด 1.20x2.40 ม. หนา </t>
  </si>
  <si>
    <t xml:space="preserve">  24 มม. (ระยะตง 40x120 ซม. หรือ 60x120 ซม.)</t>
  </si>
  <si>
    <t xml:space="preserve"> - เหล็กกล่อง ขนาด 150x50x3.2 มม. (คานรับตง)</t>
  </si>
  <si>
    <t xml:space="preserve"> - เหล็กกล่อง ขนาด 100x50x3.2 มม. (ตงรับพื้น)</t>
  </si>
  <si>
    <t xml:space="preserve"> - อะเสและจันทันเหล็กตัวซี ขนาด 100x50x20x2.3 </t>
  </si>
  <si>
    <t xml:space="preserve">  มม. ยาว 6 ม.</t>
  </si>
  <si>
    <t xml:space="preserve"> - แผ่นผนังวีว่าบอร์ด ขนาด 1.20x2.40 ม.หนา 8 มม.</t>
  </si>
  <si>
    <t xml:space="preserve">   แนวตั้ง C74 ขนาด 74 x 34 มม. </t>
  </si>
  <si>
    <t xml:space="preserve">   แนวนอน U76 ขนาด 76 x 30 มม. </t>
  </si>
  <si>
    <t xml:space="preserve"> - เปลี่ยนโถส้วมนั่งราบชนิดมีหม้อน้ำพร้อมสต๊อปวาล์ว</t>
  </si>
  <si>
    <t xml:space="preserve"> - ราวจับสแตนเลสรูปตัว I  ศก.1 1/2."  </t>
  </si>
  <si>
    <t xml:space="preserve">  (2ชิ้นแทนตัว L)</t>
  </si>
  <si>
    <t xml:space="preserve">  หลอด LED 1x9 W.</t>
  </si>
  <si>
    <t xml:space="preserve">  เคลือบ PU FORM มาจากโรงงานพร้อมครอบ</t>
  </si>
  <si>
    <t xml:space="preserve"> - ตะแกรงรูระบายน้ำทิ้งสแตนเลส ศก. 3" </t>
  </si>
  <si>
    <t xml:space="preserve"> (2ชิ้นแทนตัว L)</t>
  </si>
  <si>
    <t xml:space="preserve"> - ราวทรงตัว ขนาด 60 ซม. สเตนเลส (ติดที่ข้างเตียง)</t>
  </si>
  <si>
    <t xml:space="preserve">  อุปกรณ์ (วงกบ ลูกบิด และบานพับ ) ห้องอาบน้ำ</t>
  </si>
  <si>
    <t xml:space="preserve"> อุปกรณ์ (วงกบ ลูกบิด และบานพับ ) ห้องนอนเคส</t>
  </si>
  <si>
    <t xml:space="preserve"> หลอด LED 1x9 W.</t>
  </si>
  <si>
    <t xml:space="preserve"> - รื้อถอนประตูเดิม ติดตั้งชุดประตูอลูมิเนียมบานเปิด</t>
  </si>
  <si>
    <t xml:space="preserve"> - แผ่นพื้นวีว่าบอร์ดขนาด 1.20x2.40 ม. หนา 24 มม.</t>
  </si>
  <si>
    <t xml:space="preserve"> - เหล็กกล่อง ขนาด 150x50x2.3 มม. (แม่บันได</t>
  </si>
  <si>
    <t xml:space="preserve"> - อะเสและจันทันเหล็กตัวซี ขนาด 100x50x20x2.3  </t>
  </si>
  <si>
    <t xml:space="preserve">   อุปกรณ์</t>
  </si>
  <si>
    <t xml:space="preserve"> - อะเสและจันทันเหล็กตัวซีขนาด 100x50x20x2.3 มม. </t>
  </si>
  <si>
    <t xml:space="preserve"> - คานและตงพื้นเหล็กซ๊ ขนาด 100x50x20x2.3 มม..</t>
  </si>
  <si>
    <t xml:space="preserve">   ยาว 6 ม</t>
  </si>
  <si>
    <t xml:space="preserve">  - กระเบื้องพื้นผิวกึ่งหยาบ ขนาด 30x30 ซม.</t>
  </si>
  <si>
    <t xml:space="preserve"> - ราวจับสแตนเลสรูปตัว U ศก. 1 1/2"(ฝั่งไม่ติดผนัง)</t>
  </si>
  <si>
    <t xml:space="preserve"> - เหล็กกล่อง ขนาด 150x50x3.2 มม. (แม่บันได</t>
  </si>
  <si>
    <t xml:space="preserve"> - ราวจับสแตนเลสรูปตัว I  ศก.1 1/2."(2ชิ้นแทนตัว L)</t>
  </si>
  <si>
    <t xml:space="preserve"> - แผ่นปิดรอยต่อหลังคา ขนาด 30ซม. ยาว 3 ม.</t>
  </si>
  <si>
    <t xml:space="preserve">  แบบPE สีดำ หนา 1.5 มม.</t>
  </si>
  <si>
    <t xml:space="preserve"> - แผ่นปิดรอยต่อหลังคา Metalsheet flashing </t>
  </si>
  <si>
    <t xml:space="preserve">  ครอบชนผนัง</t>
  </si>
  <si>
    <t xml:space="preserve"> - รื้อขอบกั้นก่ออิฐปรับระดับพื้นให้สูงและลาดลงถนน</t>
  </si>
  <si>
    <t xml:space="preserve"> - หน้าต่างไม้เนื้อแข็ง ขนาด 0.60x1.30 ม. พร้อม</t>
  </si>
  <si>
    <t>บานพับ กลอน มือจับ อุปกรณ์ครบชุด</t>
  </si>
  <si>
    <t xml:space="preserve"> - โครงเคร่ากัลวาไนซ์ หนา 0.40 ม. ยาว 3.00 ม. </t>
  </si>
  <si>
    <t xml:space="preserve">   แนวตั้ง C 74 ขนาด 74x34 มม.</t>
  </si>
  <si>
    <t xml:space="preserve">   แนวนอน U 76 ขนาด 76x30 มม.</t>
  </si>
  <si>
    <t xml:space="preserve"> - ติดชุดหน้าต่างบานเกล็ดกระจกฝ้า หนา 5 มม. </t>
  </si>
  <si>
    <t xml:space="preserve">  กรอบอลูมิเนียม ขนาด 0.30x0.60 ม. แบบสำเร็จรูป</t>
  </si>
  <si>
    <t xml:space="preserve"> - ติดตั้งราวจับสแตนเลสทางเดินศก. 1 1/2" พร้อมขา</t>
  </si>
  <si>
    <t xml:space="preserve">  ขึ้นบันไดได้)</t>
  </si>
  <si>
    <t xml:space="preserve"> - เปลี่ยนประตู UPVC พร้อมวงกบ UPVC ขนาด </t>
  </si>
  <si>
    <t xml:space="preserve">   0.90x2.00 ม. พร้อมอุปกรณ์</t>
  </si>
  <si>
    <t xml:space="preserve">   ไม่ติดผนัง) ศก. 1 1/2"</t>
  </si>
  <si>
    <t xml:space="preserve"> - ผงจุลินทรีย์ ขนาด 1000 กรัม (ช่วยกำจัดกลิ่น </t>
  </si>
  <si>
    <t xml:space="preserve">  ย่อยกากของเสีย )</t>
  </si>
  <si>
    <t xml:space="preserve"> - เหล็กเส้นกลมผิวข้ออ้อย DB ศก. 12 มม.ยาว 10 ม.</t>
  </si>
  <si>
    <t xml:space="preserve"> - เหล็กเส้นกลมผิวข้ออ้อย DB ศก. 16 มม.ยาว 10 ม.</t>
  </si>
  <si>
    <t xml:space="preserve">  - ประตูรั้วไม้เนื้อแข็งบานเปิดคู่ ขนาด 1.40x2.00 ม.</t>
  </si>
  <si>
    <t xml:space="preserve"> รวมวงกบและ อุปกรณ์ (วงกบ มือจับ และบานพับ )</t>
  </si>
  <si>
    <t xml:space="preserve"> - ราวทรงตัว ขนาด 60 ซม. สเตนเลส (ติดที่ผนัง</t>
  </si>
  <si>
    <t xml:space="preserve">   ห้องอาบน้ำ)</t>
  </si>
  <si>
    <t xml:space="preserve">  - หน้าต่างอลูมิเนียมบานเลื่อนคู่ มีช่องแสงด้านบน </t>
  </si>
  <si>
    <t>ชั้น2-3 ขนาด 2.40x1.50 ม.รวมวงกบและ อุปกรณ์บานเลื่อน</t>
  </si>
  <si>
    <t>ศูนย์บริการคนพิการกรุงเทพมหานคร สาขามีนบุรี (12 ราย)</t>
  </si>
  <si>
    <t>ซ่อมแซมบ้านพักคนพิการ (นางสาวอัญชลี ผลาธัญญะ)</t>
  </si>
  <si>
    <t>ซ่อมแซมบ้านพักคนพิการ (นายสมชาย อ่อนราช)</t>
  </si>
  <si>
    <t>ซ่อมแซมบ้านพักคนพิการ (นางสาวสุมัตรา หมัดละ)</t>
  </si>
  <si>
    <t>ซ่อมแซมบ้านพักคนพิการ (ด.ช.ธราเทพ โหงโต)</t>
  </si>
  <si>
    <t>ซ่อมแซมบ้านพักคนพิการ (นางวาสนา ผลละมุต)</t>
  </si>
  <si>
    <t>ซ่อมแซมบ้านพักคนพิการ (นายจันทร์ เนตรนุช)</t>
  </si>
  <si>
    <t>ศูนย์บริการคนพิการกรุงเทพมหานคร สาขาสายใหม (4 ราย)</t>
  </si>
  <si>
    <t>ซ่อมแซมบ้านพักคนพิการ (นายอดิศักดิ์ โพธิประดิษฐ์)</t>
  </si>
  <si>
    <t>ศูนย์บริการคนพิการกรุงเทพมหานคร สาขาอ้อมน้อย ( 2 ราย )</t>
  </si>
  <si>
    <t>ลาดกระบัง     3 ราย</t>
  </si>
  <si>
    <t xml:space="preserve">สายไหม         4  ราย </t>
  </si>
  <si>
    <t>อ้อมน้อย       2  ราย</t>
  </si>
  <si>
    <t>มีนบุรี          12 ราย</t>
  </si>
  <si>
    <t>รวม 21 ราย</t>
  </si>
  <si>
    <t>ซ่อมแซมบ้านพักคนพิการ (นางสาวสมิตตรา อุทนวรพจน์)</t>
  </si>
  <si>
    <t>งานราวพยุงตัว</t>
  </si>
  <si>
    <t>20 พฤษภาคม 2564</t>
  </si>
  <si>
    <t xml:space="preserve"> - ราวจับสแตนเลสรูปตัว I  ศก.1 1/2."  (2ชิ้นแทน</t>
  </si>
  <si>
    <t xml:space="preserve"> - เสาเหล็กกล่อง ขนาด 100x100 x 3.2 มม.</t>
  </si>
  <si>
    <t xml:space="preserve">   ยาว 6.00 ม.</t>
  </si>
  <si>
    <t xml:space="preserve"> - ราวจับสแตนเลสรูปตัว I  ศก.1 1/2." (2ชิ้นแทนตัว L)</t>
  </si>
  <si>
    <t>เคลือบ PU FORM มาจากโรงงาน' พร้อมครอบและ</t>
  </si>
  <si>
    <t>ตัว L)</t>
  </si>
  <si>
    <t xml:space="preserve">   ท้ายห้อง ขนาด 1.20x2.40 ม. หนา 10 มม. </t>
  </si>
  <si>
    <t>บุด้านเดียว</t>
  </si>
  <si>
    <t>ไม่ติดผนัง) ศก. 1 1/2"</t>
  </si>
  <si>
    <t>ซ่อมแซมบ้านพักคนพิการ (นางชยามร พุตปาต)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</si>
</sst>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_-* #,##0_-;\-* #,##0_-;_-* &quot;-&quot;??_-;_-@_-"/>
    <numFmt numFmtId="190" formatCode="#,##0.0"/>
    <numFmt numFmtId="191" formatCode="_-* #,##0.0_-;\-* #,##0.0_-;_-* &quot;-&quot;??_-;_-@_-"/>
  </numFmts>
  <fonts count="31" x14ac:knownFonts="1">
    <font>
      <sz val="14"/>
      <name val="Cordia New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Cordia New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26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  <font>
      <sz val="14"/>
      <color rgb="FFFF0000"/>
      <name val="TH SarabunPSK"/>
      <family val="2"/>
    </font>
    <font>
      <sz val="14"/>
      <color indexed="10"/>
      <name val="TH SarabunPSK"/>
      <family val="2"/>
    </font>
    <font>
      <b/>
      <u/>
      <sz val="14"/>
      <name val="TH SarabunPSK"/>
      <family val="2"/>
    </font>
    <font>
      <b/>
      <sz val="14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3" borderId="0" applyNumberFormat="0" applyBorder="0" applyAlignment="0" applyProtection="0"/>
    <xf numFmtId="0" fontId="4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>
      <alignment vertical="center"/>
    </xf>
    <xf numFmtId="187" fontId="2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20" fillId="0" borderId="22" xfId="45" applyFont="1" applyBorder="1" applyAlignment="1">
      <alignment horizontal="center"/>
    </xf>
    <xf numFmtId="0" fontId="20" fillId="0" borderId="22" xfId="45" applyFont="1" applyBorder="1" applyAlignment="1">
      <alignment horizontal="left" vertical="center"/>
    </xf>
    <xf numFmtId="43" fontId="20" fillId="0" borderId="22" xfId="45" applyNumberFormat="1" applyFont="1" applyBorder="1" applyAlignment="1">
      <alignment horizontal="center"/>
    </xf>
    <xf numFmtId="0" fontId="20" fillId="0" borderId="0" xfId="45" applyFont="1" applyBorder="1"/>
    <xf numFmtId="43" fontId="20" fillId="0" borderId="22" xfId="47" applyFont="1" applyBorder="1" applyAlignment="1">
      <alignment horizontal="center"/>
    </xf>
    <xf numFmtId="0" fontId="20" fillId="0" borderId="0" xfId="52" applyFont="1"/>
    <xf numFmtId="0" fontId="23" fillId="0" borderId="0" xfId="52" applyFont="1" applyAlignment="1">
      <alignment vertical="center"/>
    </xf>
    <xf numFmtId="0" fontId="20" fillId="0" borderId="0" xfId="52" applyFont="1" applyAlignment="1">
      <alignment vertical="center"/>
    </xf>
    <xf numFmtId="43" fontId="20" fillId="0" borderId="0" xfId="28" applyFont="1" applyAlignment="1">
      <alignment horizontal="center" vertical="center"/>
    </xf>
    <xf numFmtId="43" fontId="20" fillId="0" borderId="0" xfId="28" applyFont="1" applyAlignment="1">
      <alignment vertical="center"/>
    </xf>
    <xf numFmtId="43" fontId="20" fillId="0" borderId="0" xfId="28" applyFont="1" applyAlignment="1">
      <alignment horizontal="left" vertical="center"/>
    </xf>
    <xf numFmtId="0" fontId="24" fillId="0" borderId="0" xfId="52" applyFont="1" applyBorder="1" applyAlignment="1">
      <alignment vertical="center"/>
    </xf>
    <xf numFmtId="43" fontId="23" fillId="0" borderId="0" xfId="28" applyFont="1" applyAlignment="1">
      <alignment vertical="center"/>
    </xf>
    <xf numFmtId="49" fontId="20" fillId="0" borderId="0" xfId="28" applyNumberFormat="1" applyFont="1" applyAlignment="1">
      <alignment vertical="center"/>
    </xf>
    <xf numFmtId="0" fontId="20" fillId="0" borderId="0" xfId="52" applyFont="1" applyBorder="1" applyAlignment="1">
      <alignment vertical="center"/>
    </xf>
    <xf numFmtId="0" fontId="20" fillId="0" borderId="0" xfId="28" applyNumberFormat="1" applyFont="1" applyAlignment="1">
      <alignment horizontal="left" vertical="center"/>
    </xf>
    <xf numFmtId="43" fontId="20" fillId="0" borderId="0" xfId="28" applyFont="1" applyBorder="1" applyAlignment="1">
      <alignment vertical="center"/>
    </xf>
    <xf numFmtId="0" fontId="23" fillId="0" borderId="11" xfId="52" applyFont="1" applyBorder="1" applyAlignment="1">
      <alignment vertical="center"/>
    </xf>
    <xf numFmtId="0" fontId="23" fillId="0" borderId="10" xfId="52" applyFont="1" applyBorder="1" applyAlignment="1">
      <alignment horizontal="center" vertical="center"/>
    </xf>
    <xf numFmtId="43" fontId="23" fillId="0" borderId="10" xfId="28" applyFont="1" applyBorder="1" applyAlignment="1">
      <alignment horizontal="center" vertical="center"/>
    </xf>
    <xf numFmtId="43" fontId="23" fillId="0" borderId="11" xfId="28" applyFont="1" applyBorder="1" applyAlignment="1">
      <alignment horizontal="center" vertical="center"/>
    </xf>
    <xf numFmtId="0" fontId="23" fillId="0" borderId="13" xfId="52" applyFont="1" applyBorder="1" applyAlignment="1">
      <alignment horizontal="center" vertical="center"/>
    </xf>
    <xf numFmtId="0" fontId="23" fillId="0" borderId="12" xfId="52" applyFont="1" applyBorder="1" applyAlignment="1">
      <alignment horizontal="center" vertical="center"/>
    </xf>
    <xf numFmtId="43" fontId="23" fillId="0" borderId="12" xfId="28" applyFont="1" applyBorder="1" applyAlignment="1">
      <alignment horizontal="center" vertical="center"/>
    </xf>
    <xf numFmtId="43" fontId="23" fillId="0" borderId="13" xfId="28" applyFont="1" applyBorder="1" applyAlignment="1">
      <alignment horizontal="center" vertical="center"/>
    </xf>
    <xf numFmtId="0" fontId="23" fillId="0" borderId="15" xfId="52" applyFont="1" applyBorder="1" applyAlignment="1">
      <alignment horizontal="center" vertical="center"/>
    </xf>
    <xf numFmtId="0" fontId="23" fillId="0" borderId="14" xfId="52" applyFont="1" applyBorder="1" applyAlignment="1">
      <alignment horizontal="center" vertical="center"/>
    </xf>
    <xf numFmtId="43" fontId="23" fillId="0" borderId="14" xfId="28" applyFont="1" applyBorder="1" applyAlignment="1">
      <alignment horizontal="center" vertical="center"/>
    </xf>
    <xf numFmtId="43" fontId="23" fillId="0" borderId="15" xfId="28" applyFont="1" applyBorder="1" applyAlignment="1">
      <alignment horizontal="center" vertical="center"/>
    </xf>
    <xf numFmtId="0" fontId="25" fillId="0" borderId="30" xfId="52" applyFont="1" applyBorder="1" applyAlignment="1">
      <alignment horizontal="center"/>
    </xf>
    <xf numFmtId="43" fontId="20" fillId="0" borderId="22" xfId="28" applyFont="1" applyBorder="1" applyAlignment="1">
      <alignment horizontal="center"/>
    </xf>
    <xf numFmtId="0" fontId="28" fillId="0" borderId="0" xfId="52" applyFont="1" applyBorder="1" applyAlignment="1">
      <alignment vertical="center"/>
    </xf>
    <xf numFmtId="43" fontId="20" fillId="0" borderId="30" xfId="28" applyFont="1" applyBorder="1" applyAlignment="1">
      <alignment horizontal="center"/>
    </xf>
    <xf numFmtId="43" fontId="20" fillId="0" borderId="18" xfId="28" applyFont="1" applyBorder="1" applyAlignment="1">
      <alignment horizontal="center"/>
    </xf>
    <xf numFmtId="43" fontId="20" fillId="24" borderId="22" xfId="47" applyFont="1" applyFill="1" applyBorder="1" applyAlignment="1">
      <alignment horizontal="center"/>
    </xf>
    <xf numFmtId="43" fontId="20" fillId="0" borderId="24" xfId="28" applyFont="1" applyBorder="1" applyAlignment="1">
      <alignment horizontal="center"/>
    </xf>
    <xf numFmtId="43" fontId="20" fillId="0" borderId="15" xfId="28" applyFont="1" applyBorder="1" applyAlignment="1">
      <alignment horizontal="center"/>
    </xf>
    <xf numFmtId="0" fontId="20" fillId="0" borderId="0" xfId="0" applyFont="1"/>
    <xf numFmtId="0" fontId="20" fillId="24" borderId="21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0" fillId="24" borderId="0" xfId="0" applyFont="1" applyFill="1"/>
    <xf numFmtId="0" fontId="20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24" borderId="22" xfId="45" applyFont="1" applyFill="1" applyBorder="1" applyAlignment="1">
      <alignment horizontal="center"/>
    </xf>
    <xf numFmtId="0" fontId="20" fillId="24" borderId="22" xfId="45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center"/>
    </xf>
    <xf numFmtId="43" fontId="20" fillId="24" borderId="22" xfId="45" applyNumberFormat="1" applyFont="1" applyFill="1" applyBorder="1" applyAlignment="1">
      <alignment horizontal="center"/>
    </xf>
    <xf numFmtId="43" fontId="20" fillId="24" borderId="21" xfId="28" applyFont="1" applyFill="1" applyBorder="1" applyAlignment="1">
      <alignment horizontal="center"/>
    </xf>
    <xf numFmtId="0" fontId="20" fillId="24" borderId="0" xfId="45" applyFont="1" applyFill="1" applyBorder="1" applyAlignment="1">
      <alignment horizontal="center"/>
    </xf>
    <xf numFmtId="0" fontId="20" fillId="24" borderId="0" xfId="45" applyFont="1" applyFill="1" applyBorder="1" applyAlignment="1">
      <alignment horizontal="left" vertical="center"/>
    </xf>
    <xf numFmtId="43" fontId="20" fillId="24" borderId="0" xfId="45" applyNumberFormat="1" applyFont="1" applyFill="1" applyBorder="1" applyAlignment="1">
      <alignment horizontal="center"/>
    </xf>
    <xf numFmtId="43" fontId="20" fillId="24" borderId="0" xfId="47" applyFont="1" applyFill="1" applyBorder="1" applyAlignment="1">
      <alignment horizontal="center"/>
    </xf>
    <xf numFmtId="0" fontId="20" fillId="24" borderId="0" xfId="45" applyFont="1" applyFill="1" applyBorder="1"/>
    <xf numFmtId="0" fontId="20" fillId="0" borderId="22" xfId="0" applyFont="1" applyBorder="1" applyAlignment="1">
      <alignment horizontal="left"/>
    </xf>
    <xf numFmtId="3" fontId="20" fillId="0" borderId="22" xfId="0" applyNumberFormat="1" applyFont="1" applyBorder="1" applyAlignment="1">
      <alignment horizontal="center"/>
    </xf>
    <xf numFmtId="43" fontId="20" fillId="0" borderId="21" xfId="28" applyFont="1" applyBorder="1" applyAlignment="1">
      <alignment horizontal="center"/>
    </xf>
    <xf numFmtId="0" fontId="20" fillId="0" borderId="0" xfId="0" applyFont="1" applyBorder="1"/>
    <xf numFmtId="3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4" fontId="20" fillId="0" borderId="21" xfId="0" applyNumberFormat="1" applyFont="1" applyBorder="1" applyAlignment="1">
      <alignment horizontal="center"/>
    </xf>
    <xf numFmtId="43" fontId="20" fillId="0" borderId="22" xfId="46" applyFont="1" applyBorder="1" applyAlignment="1">
      <alignment horizontal="center"/>
    </xf>
    <xf numFmtId="0" fontId="20" fillId="0" borderId="27" xfId="45" applyFont="1" applyBorder="1" applyAlignment="1">
      <alignment horizontal="center"/>
    </xf>
    <xf numFmtId="0" fontId="23" fillId="0" borderId="27" xfId="45" applyFont="1" applyBorder="1" applyAlignment="1">
      <alignment horizontal="left" vertical="center"/>
    </xf>
    <xf numFmtId="43" fontId="30" fillId="0" borderId="22" xfId="45" applyNumberFormat="1" applyFont="1" applyBorder="1" applyAlignment="1">
      <alignment horizontal="center"/>
    </xf>
    <xf numFmtId="43" fontId="27" fillId="0" borderId="27" xfId="45" applyNumberFormat="1" applyFont="1" applyBorder="1" applyAlignment="1">
      <alignment horizontal="center"/>
    </xf>
    <xf numFmtId="0" fontId="23" fillId="0" borderId="27" xfId="45" applyFont="1" applyBorder="1" applyAlignment="1">
      <alignment horizontal="center"/>
    </xf>
    <xf numFmtId="0" fontId="20" fillId="0" borderId="27" xfId="45" applyFont="1" applyBorder="1" applyAlignment="1">
      <alignment horizontal="left" vertical="center"/>
    </xf>
    <xf numFmtId="43" fontId="20" fillId="0" borderId="27" xfId="45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24" borderId="22" xfId="0" quotePrefix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>
      <alignment vertical="center"/>
    </xf>
    <xf numFmtId="43" fontId="20" fillId="24" borderId="22" xfId="46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22" xfId="45" applyFont="1" applyBorder="1" applyAlignment="1">
      <alignment horizontal="left" vertical="center"/>
    </xf>
    <xf numFmtId="43" fontId="20" fillId="24" borderId="27" xfId="45" applyNumberFormat="1" applyFont="1" applyFill="1" applyBorder="1" applyAlignment="1">
      <alignment horizontal="center"/>
    </xf>
    <xf numFmtId="0" fontId="20" fillId="0" borderId="0" xfId="45" applyFont="1"/>
    <xf numFmtId="0" fontId="20" fillId="0" borderId="13" xfId="45" applyFont="1" applyBorder="1" applyAlignment="1">
      <alignment horizontal="left" vertical="center"/>
    </xf>
    <xf numFmtId="189" fontId="20" fillId="24" borderId="27" xfId="45" applyNumberFormat="1" applyFont="1" applyFill="1" applyBorder="1" applyAlignment="1">
      <alignment horizontal="center"/>
    </xf>
    <xf numFmtId="43" fontId="20" fillId="0" borderId="13" xfId="45" applyNumberFormat="1" applyFont="1" applyBorder="1" applyAlignment="1">
      <alignment horizontal="center"/>
    </xf>
    <xf numFmtId="0" fontId="23" fillId="0" borderId="22" xfId="0" applyFont="1" applyBorder="1" applyAlignment="1">
      <alignment horizontal="left"/>
    </xf>
    <xf numFmtId="189" fontId="20" fillId="0" borderId="22" xfId="0" applyNumberFormat="1" applyFont="1" applyBorder="1" applyAlignment="1">
      <alignment horizontal="center"/>
    </xf>
    <xf numFmtId="3" fontId="20" fillId="24" borderId="22" xfId="0" quotePrefix="1" applyNumberFormat="1" applyFont="1" applyFill="1" applyBorder="1" applyAlignment="1">
      <alignment horizontal="left" vertical="center"/>
    </xf>
    <xf numFmtId="43" fontId="20" fillId="24" borderId="22" xfId="47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left" vertical="center"/>
    </xf>
    <xf numFmtId="189" fontId="20" fillId="24" borderId="22" xfId="0" applyNumberFormat="1" applyFont="1" applyFill="1" applyBorder="1" applyAlignment="1">
      <alignment horizontal="center" vertical="center"/>
    </xf>
    <xf numFmtId="43" fontId="20" fillId="0" borderId="24" xfId="0" applyNumberFormat="1" applyFont="1" applyBorder="1" applyAlignment="1">
      <alignment horizontal="center"/>
    </xf>
    <xf numFmtId="188" fontId="20" fillId="0" borderId="22" xfId="0" applyNumberFormat="1" applyFont="1" applyBorder="1" applyAlignment="1">
      <alignment horizontal="center"/>
    </xf>
    <xf numFmtId="43" fontId="20" fillId="0" borderId="22" xfId="46" applyNumberFormat="1" applyFont="1" applyBorder="1" applyAlignment="1">
      <alignment horizontal="right"/>
    </xf>
    <xf numFmtId="189" fontId="20" fillId="0" borderId="22" xfId="46" applyNumberFormat="1" applyFont="1" applyBorder="1" applyAlignment="1">
      <alignment horizontal="center"/>
    </xf>
    <xf numFmtId="43" fontId="20" fillId="0" borderId="28" xfId="46" applyFont="1" applyBorder="1" applyAlignment="1">
      <alignment horizontal="center"/>
    </xf>
    <xf numFmtId="0" fontId="20" fillId="24" borderId="22" xfId="0" applyFont="1" applyFill="1" applyBorder="1" applyAlignment="1">
      <alignment horizontal="left"/>
    </xf>
    <xf numFmtId="0" fontId="20" fillId="24" borderId="27" xfId="0" applyFont="1" applyFill="1" applyBorder="1" applyAlignment="1">
      <alignment horizontal="center"/>
    </xf>
    <xf numFmtId="188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43" fontId="23" fillId="0" borderId="26" xfId="28" applyFont="1" applyBorder="1" applyAlignment="1"/>
    <xf numFmtId="43" fontId="20" fillId="0" borderId="18" xfId="28" applyFont="1" applyBorder="1" applyAlignment="1"/>
    <xf numFmtId="0" fontId="20" fillId="24" borderId="21" xfId="0" applyFont="1" applyFill="1" applyBorder="1" applyAlignment="1">
      <alignment horizontal="left"/>
    </xf>
    <xf numFmtId="0" fontId="20" fillId="24" borderId="29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left"/>
    </xf>
    <xf numFmtId="43" fontId="20" fillId="24" borderId="29" xfId="45" applyNumberFormat="1" applyFont="1" applyFill="1" applyBorder="1" applyAlignment="1">
      <alignment horizontal="center"/>
    </xf>
    <xf numFmtId="43" fontId="20" fillId="24" borderId="29" xfId="47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3" fillId="24" borderId="29" xfId="0" applyFont="1" applyFill="1" applyBorder="1" applyAlignment="1">
      <alignment horizontal="left"/>
    </xf>
    <xf numFmtId="43" fontId="20" fillId="0" borderId="23" xfId="28" applyNumberFormat="1" applyFont="1" applyBorder="1" applyAlignment="1">
      <alignment horizontal="right"/>
    </xf>
    <xf numFmtId="189" fontId="20" fillId="0" borderId="22" xfId="28" applyNumberFormat="1" applyFont="1" applyBorder="1" applyAlignment="1">
      <alignment horizontal="center"/>
    </xf>
    <xf numFmtId="43" fontId="20" fillId="0" borderId="28" xfId="28" applyFont="1" applyBorder="1" applyAlignment="1">
      <alignment horizontal="center"/>
    </xf>
    <xf numFmtId="43" fontId="20" fillId="0" borderId="0" xfId="0" applyNumberFormat="1" applyFont="1"/>
    <xf numFmtId="188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3" fontId="20" fillId="0" borderId="25" xfId="28" applyNumberFormat="1" applyFont="1" applyBorder="1" applyAlignment="1">
      <alignment horizontal="right"/>
    </xf>
    <xf numFmtId="189" fontId="20" fillId="0" borderId="24" xfId="28" applyNumberFormat="1" applyFont="1" applyBorder="1" applyAlignment="1">
      <alignment horizontal="center"/>
    </xf>
    <xf numFmtId="0" fontId="23" fillId="24" borderId="22" xfId="0" applyFont="1" applyFill="1" applyBorder="1" applyAlignment="1">
      <alignment horizontal="left"/>
    </xf>
    <xf numFmtId="0" fontId="20" fillId="24" borderId="27" xfId="45" applyFont="1" applyFill="1" applyBorder="1" applyAlignment="1">
      <alignment horizontal="center"/>
    </xf>
    <xf numFmtId="0" fontId="23" fillId="24" borderId="27" xfId="45" applyFont="1" applyFill="1" applyBorder="1" applyAlignment="1">
      <alignment horizontal="left" vertical="center"/>
    </xf>
    <xf numFmtId="43" fontId="23" fillId="24" borderId="27" xfId="45" applyNumberFormat="1" applyFont="1" applyFill="1" applyBorder="1" applyAlignment="1">
      <alignment horizontal="center"/>
    </xf>
    <xf numFmtId="43" fontId="23" fillId="24" borderId="22" xfId="45" applyNumberFormat="1" applyFont="1" applyFill="1" applyBorder="1" applyAlignment="1">
      <alignment horizontal="center"/>
    </xf>
    <xf numFmtId="43" fontId="20" fillId="24" borderId="22" xfId="46" applyFont="1" applyFill="1" applyBorder="1"/>
    <xf numFmtId="0" fontId="20" fillId="24" borderId="0" xfId="45" applyFont="1" applyFill="1"/>
    <xf numFmtId="43" fontId="20" fillId="24" borderId="0" xfId="45" applyNumberFormat="1" applyFont="1" applyFill="1"/>
    <xf numFmtId="43" fontId="20" fillId="0" borderId="27" xfId="47" applyFont="1" applyBorder="1" applyAlignment="1">
      <alignment horizontal="center"/>
    </xf>
    <xf numFmtId="0" fontId="20" fillId="24" borderId="27" xfId="45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20" fillId="24" borderId="22" xfId="0" applyFont="1" applyFill="1" applyBorder="1" applyAlignment="1">
      <alignment vertical="center"/>
    </xf>
    <xf numFmtId="0" fontId="20" fillId="24" borderId="22" xfId="48" quotePrefix="1" applyNumberFormat="1" applyFont="1" applyFill="1" applyBorder="1" applyAlignment="1">
      <alignment horizontal="left"/>
    </xf>
    <xf numFmtId="0" fontId="20" fillId="24" borderId="22" xfId="48" applyNumberFormat="1" applyFont="1" applyFill="1" applyBorder="1" applyAlignment="1">
      <alignment horizontal="center"/>
    </xf>
    <xf numFmtId="0" fontId="20" fillId="24" borderId="0" xfId="0" applyFont="1" applyFill="1" applyAlignment="1">
      <alignment vertical="center"/>
    </xf>
    <xf numFmtId="3" fontId="20" fillId="24" borderId="21" xfId="0" applyNumberFormat="1" applyFont="1" applyFill="1" applyBorder="1" applyAlignment="1">
      <alignment horizontal="center"/>
    </xf>
    <xf numFmtId="43" fontId="20" fillId="24" borderId="22" xfId="46" applyFont="1" applyFill="1" applyBorder="1" applyAlignment="1">
      <alignment horizontal="center"/>
    </xf>
    <xf numFmtId="43" fontId="20" fillId="0" borderId="21" xfId="46" applyFont="1" applyBorder="1" applyAlignment="1">
      <alignment horizontal="center"/>
    </xf>
    <xf numFmtId="0" fontId="20" fillId="24" borderId="29" xfId="45" applyFont="1" applyFill="1" applyBorder="1" applyAlignment="1">
      <alignment horizontal="center"/>
    </xf>
    <xf numFmtId="0" fontId="20" fillId="24" borderId="21" xfId="45" applyFont="1" applyFill="1" applyBorder="1" applyAlignment="1">
      <alignment horizontal="left" vertical="center"/>
    </xf>
    <xf numFmtId="43" fontId="20" fillId="24" borderId="21" xfId="45" applyNumberFormat="1" applyFont="1" applyFill="1" applyBorder="1" applyAlignment="1">
      <alignment horizontal="center"/>
    </xf>
    <xf numFmtId="43" fontId="20" fillId="24" borderId="21" xfId="46" applyFont="1" applyFill="1" applyBorder="1" applyAlignment="1">
      <alignment horizontal="center"/>
    </xf>
    <xf numFmtId="43" fontId="20" fillId="24" borderId="21" xfId="46" applyFont="1" applyFill="1" applyBorder="1"/>
    <xf numFmtId="43" fontId="20" fillId="0" borderId="23" xfId="46" applyNumberFormat="1" applyFont="1" applyBorder="1" applyAlignment="1">
      <alignment horizontal="right"/>
    </xf>
    <xf numFmtId="43" fontId="20" fillId="0" borderId="24" xfId="46" applyFont="1" applyBorder="1" applyAlignment="1">
      <alignment horizontal="center"/>
    </xf>
    <xf numFmtId="43" fontId="20" fillId="0" borderId="25" xfId="46" applyNumberFormat="1" applyFont="1" applyBorder="1" applyAlignment="1">
      <alignment horizontal="right"/>
    </xf>
    <xf numFmtId="189" fontId="20" fillId="0" borderId="24" xfId="46" applyNumberFormat="1" applyFont="1" applyBorder="1" applyAlignment="1">
      <alignment horizontal="center"/>
    </xf>
    <xf numFmtId="43" fontId="20" fillId="0" borderId="15" xfId="46" applyFont="1" applyBorder="1" applyAlignment="1">
      <alignment horizontal="center"/>
    </xf>
    <xf numFmtId="43" fontId="20" fillId="0" borderId="18" xfId="46" applyFont="1" applyBorder="1" applyAlignment="1">
      <alignment horizontal="center"/>
    </xf>
    <xf numFmtId="43" fontId="23" fillId="0" borderId="26" xfId="46" applyFont="1" applyBorder="1" applyAlignment="1"/>
    <xf numFmtId="43" fontId="20" fillId="0" borderId="18" xfId="46" applyFont="1" applyBorder="1" applyAlignment="1"/>
    <xf numFmtId="0" fontId="29" fillId="0" borderId="21" xfId="0" applyFont="1" applyBorder="1" applyAlignment="1">
      <alignment horizontal="left"/>
    </xf>
    <xf numFmtId="187" fontId="20" fillId="0" borderId="21" xfId="0" applyNumberFormat="1" applyFont="1" applyBorder="1" applyAlignment="1">
      <alignment horizontal="center"/>
    </xf>
    <xf numFmtId="187" fontId="20" fillId="0" borderId="22" xfId="0" applyNumberFormat="1" applyFont="1" applyBorder="1" applyAlignment="1">
      <alignment horizontal="center"/>
    </xf>
    <xf numFmtId="190" fontId="20" fillId="0" borderId="21" xfId="0" applyNumberFormat="1" applyFont="1" applyBorder="1" applyAlignment="1">
      <alignment horizontal="center"/>
    </xf>
    <xf numFmtId="43" fontId="20" fillId="0" borderId="15" xfId="0" applyNumberFormat="1" applyFont="1" applyBorder="1" applyAlignment="1">
      <alignment horizontal="center"/>
    </xf>
    <xf numFmtId="43" fontId="20" fillId="0" borderId="13" xfId="46" applyFont="1" applyBorder="1" applyAlignment="1">
      <alignment horizontal="center"/>
    </xf>
    <xf numFmtId="0" fontId="23" fillId="24" borderId="21" xfId="0" applyFont="1" applyFill="1" applyBorder="1" applyAlignment="1">
      <alignment horizontal="left"/>
    </xf>
    <xf numFmtId="0" fontId="23" fillId="24" borderId="21" xfId="0" applyFont="1" applyFill="1" applyBorder="1" applyAlignment="1">
      <alignment horizontal="center"/>
    </xf>
    <xf numFmtId="0" fontId="23" fillId="24" borderId="22" xfId="45" applyFont="1" applyFill="1" applyBorder="1" applyAlignment="1">
      <alignment horizontal="left" vertical="center"/>
    </xf>
    <xf numFmtId="187" fontId="20" fillId="0" borderId="0" xfId="0" applyNumberFormat="1" applyFont="1"/>
    <xf numFmtId="187" fontId="20" fillId="0" borderId="30" xfId="0" applyNumberFormat="1" applyFont="1" applyBorder="1" applyAlignment="1">
      <alignment horizontal="center"/>
    </xf>
    <xf numFmtId="43" fontId="23" fillId="0" borderId="28" xfId="28" applyFont="1" applyBorder="1" applyAlignment="1">
      <alignment horizontal="center"/>
    </xf>
    <xf numFmtId="0" fontId="26" fillId="24" borderId="21" xfId="0" applyFont="1" applyFill="1" applyBorder="1" applyAlignment="1">
      <alignment horizontal="left"/>
    </xf>
    <xf numFmtId="43" fontId="20" fillId="0" borderId="0" xfId="0" applyNumberFormat="1" applyFont="1" applyBorder="1"/>
    <xf numFmtId="43" fontId="1" fillId="0" borderId="0" xfId="0" applyNumberFormat="1" applyFont="1" applyAlignment="1">
      <alignment vertical="center"/>
    </xf>
    <xf numFmtId="43" fontId="20" fillId="0" borderId="22" xfId="0" applyNumberFormat="1" applyFont="1" applyBorder="1" applyAlignment="1">
      <alignment horizontal="center"/>
    </xf>
    <xf numFmtId="43" fontId="20" fillId="0" borderId="21" xfId="0" applyNumberFormat="1" applyFont="1" applyBorder="1" applyAlignment="1">
      <alignment horizontal="center"/>
    </xf>
    <xf numFmtId="43" fontId="23" fillId="0" borderId="0" xfId="28" applyFont="1" applyBorder="1" applyAlignment="1">
      <alignment horizontal="center"/>
    </xf>
    <xf numFmtId="0" fontId="25" fillId="0" borderId="0" xfId="52" applyFont="1" applyBorder="1" applyAlignment="1">
      <alignment horizontal="center"/>
    </xf>
    <xf numFmtId="43" fontId="20" fillId="0" borderId="0" xfId="28" applyFont="1" applyBorder="1" applyAlignment="1">
      <alignment horizontal="center"/>
    </xf>
    <xf numFmtId="43" fontId="25" fillId="0" borderId="0" xfId="28" applyFont="1" applyBorder="1" applyAlignment="1">
      <alignment horizontal="center"/>
    </xf>
    <xf numFmtId="43" fontId="25" fillId="0" borderId="0" xfId="28" applyFont="1" applyBorder="1" applyAlignment="1">
      <alignment horizontal="right"/>
    </xf>
    <xf numFmtId="43" fontId="20" fillId="24" borderId="22" xfId="28" applyFont="1" applyFill="1" applyBorder="1" applyAlignment="1">
      <alignment horizontal="center"/>
    </xf>
    <xf numFmtId="0" fontId="23" fillId="24" borderId="21" xfId="45" applyFont="1" applyFill="1" applyBorder="1" applyAlignment="1">
      <alignment horizontal="left" vertical="center"/>
    </xf>
    <xf numFmtId="0" fontId="20" fillId="0" borderId="29" xfId="45" applyFont="1" applyBorder="1" applyAlignment="1">
      <alignment horizontal="center"/>
    </xf>
    <xf numFmtId="43" fontId="20" fillId="0" borderId="21" xfId="45" applyNumberFormat="1" applyFont="1" applyBorder="1" applyAlignment="1">
      <alignment horizontal="center"/>
    </xf>
    <xf numFmtId="43" fontId="20" fillId="0" borderId="21" xfId="47" applyFont="1" applyBorder="1" applyAlignment="1">
      <alignment horizontal="center"/>
    </xf>
    <xf numFmtId="43" fontId="20" fillId="0" borderId="30" xfId="45" applyNumberFormat="1" applyFont="1" applyBorder="1" applyAlignment="1">
      <alignment horizontal="center"/>
    </xf>
    <xf numFmtId="0" fontId="23" fillId="0" borderId="21" xfId="45" applyFont="1" applyBorder="1" applyAlignment="1">
      <alignment horizontal="left" vertical="center"/>
    </xf>
    <xf numFmtId="0" fontId="20" fillId="25" borderId="0" xfId="45" applyFont="1" applyFill="1"/>
    <xf numFmtId="191" fontId="20" fillId="24" borderId="27" xfId="45" applyNumberFormat="1" applyFont="1" applyFill="1" applyBorder="1" applyAlignment="1">
      <alignment horizontal="center"/>
    </xf>
    <xf numFmtId="43" fontId="20" fillId="25" borderId="0" xfId="45" applyNumberFormat="1" applyFont="1" applyFill="1"/>
    <xf numFmtId="3" fontId="20" fillId="24" borderId="30" xfId="0" quotePrefix="1" applyNumberFormat="1" applyFont="1" applyFill="1" applyBorder="1" applyAlignment="1">
      <alignment horizontal="left" vertical="center"/>
    </xf>
    <xf numFmtId="43" fontId="20" fillId="24" borderId="30" xfId="47" applyFont="1" applyFill="1" applyBorder="1" applyAlignment="1">
      <alignment vertical="center"/>
    </xf>
    <xf numFmtId="43" fontId="30" fillId="24" borderId="22" xfId="45" applyNumberFormat="1" applyFont="1" applyFill="1" applyBorder="1" applyAlignment="1">
      <alignment horizontal="center"/>
    </xf>
    <xf numFmtId="43" fontId="27" fillId="24" borderId="27" xfId="45" applyNumberFormat="1" applyFont="1" applyFill="1" applyBorder="1" applyAlignment="1">
      <alignment horizontal="center"/>
    </xf>
    <xf numFmtId="0" fontId="25" fillId="24" borderId="30" xfId="52" applyFont="1" applyFill="1" applyBorder="1" applyAlignment="1">
      <alignment horizontal="center"/>
    </xf>
    <xf numFmtId="43" fontId="20" fillId="24" borderId="24" xfId="0" applyNumberFormat="1" applyFont="1" applyFill="1" applyBorder="1" applyAlignment="1">
      <alignment horizontal="center"/>
    </xf>
    <xf numFmtId="187" fontId="20" fillId="24" borderId="0" xfId="0" applyNumberFormat="1" applyFont="1" applyFill="1"/>
    <xf numFmtId="43" fontId="20" fillId="24" borderId="21" xfId="0" applyNumberFormat="1" applyFont="1" applyFill="1" applyBorder="1" applyAlignment="1">
      <alignment horizontal="center"/>
    </xf>
    <xf numFmtId="189" fontId="30" fillId="24" borderId="22" xfId="45" applyNumberFormat="1" applyFont="1" applyFill="1" applyBorder="1" applyAlignment="1">
      <alignment horizontal="center"/>
    </xf>
    <xf numFmtId="43" fontId="20" fillId="24" borderId="30" xfId="45" applyNumberFormat="1" applyFont="1" applyFill="1" applyBorder="1" applyAlignment="1">
      <alignment horizontal="center"/>
    </xf>
    <xf numFmtId="43" fontId="20" fillId="0" borderId="13" xfId="0" applyNumberFormat="1" applyFont="1" applyBorder="1" applyAlignment="1">
      <alignment horizontal="center"/>
    </xf>
    <xf numFmtId="4" fontId="20" fillId="24" borderId="22" xfId="0" applyNumberFormat="1" applyFont="1" applyFill="1" applyBorder="1" applyAlignment="1">
      <alignment horizontal="center"/>
    </xf>
    <xf numFmtId="0" fontId="20" fillId="25" borderId="0" xfId="0" applyFont="1" applyFill="1"/>
    <xf numFmtId="190" fontId="20" fillId="24" borderId="22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left"/>
    </xf>
    <xf numFmtId="0" fontId="23" fillId="24" borderId="22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left"/>
    </xf>
    <xf numFmtId="0" fontId="20" fillId="26" borderId="2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left"/>
    </xf>
    <xf numFmtId="43" fontId="20" fillId="0" borderId="30" xfId="46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24" borderId="30" xfId="45" applyFont="1" applyFill="1" applyBorder="1" applyAlignment="1">
      <alignment horizontal="left" vertical="center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5" fillId="0" borderId="13" xfId="52" applyFont="1" applyBorder="1" applyAlignment="1">
      <alignment horizontal="center"/>
    </xf>
    <xf numFmtId="43" fontId="20" fillId="0" borderId="27" xfId="0" applyNumberFormat="1" applyFont="1" applyBorder="1" applyAlignment="1">
      <alignment horizontal="center"/>
    </xf>
    <xf numFmtId="0" fontId="25" fillId="0" borderId="22" xfId="52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0" borderId="27" xfId="0" applyFont="1" applyBorder="1" applyAlignment="1">
      <alignment horizontal="left"/>
    </xf>
    <xf numFmtId="43" fontId="20" fillId="0" borderId="27" xfId="46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4" fontId="20" fillId="24" borderId="27" xfId="0" applyNumberFormat="1" applyFont="1" applyFill="1" applyBorder="1" applyAlignment="1">
      <alignment vertical="center"/>
    </xf>
    <xf numFmtId="43" fontId="23" fillId="0" borderId="16" xfId="28" applyFont="1" applyBorder="1" applyAlignment="1">
      <alignment horizontal="center"/>
    </xf>
    <xf numFmtId="43" fontId="23" fillId="0" borderId="26" xfId="28" applyFont="1" applyBorder="1" applyAlignment="1">
      <alignment horizontal="center"/>
    </xf>
    <xf numFmtId="43" fontId="23" fillId="0" borderId="17" xfId="28" applyFont="1" applyBorder="1" applyAlignment="1">
      <alignment horizontal="center"/>
    </xf>
    <xf numFmtId="43" fontId="24" fillId="0" borderId="0" xfId="28" applyFont="1" applyAlignment="1">
      <alignment horizontal="center" vertical="center"/>
    </xf>
    <xf numFmtId="43" fontId="23" fillId="0" borderId="16" xfId="46" applyFont="1" applyBorder="1" applyAlignment="1">
      <alignment horizontal="center"/>
    </xf>
    <xf numFmtId="43" fontId="23" fillId="0" borderId="26" xfId="46" applyFont="1" applyBorder="1" applyAlignment="1">
      <alignment horizontal="center"/>
    </xf>
    <xf numFmtId="43" fontId="23" fillId="0" borderId="17" xfId="46" applyFont="1" applyBorder="1" applyAlignment="1">
      <alignment horizontal="center"/>
    </xf>
    <xf numFmtId="0" fontId="22" fillId="0" borderId="0" xfId="52" applyFont="1" applyAlignment="1">
      <alignment horizontal="center" vertical="center"/>
    </xf>
    <xf numFmtId="49" fontId="20" fillId="0" borderId="0" xfId="52" applyNumberFormat="1" applyFont="1" applyAlignment="1">
      <alignment horizontal="left" vertical="center"/>
    </xf>
    <xf numFmtId="0" fontId="20" fillId="0" borderId="0" xfId="52" applyFont="1" applyBorder="1" applyAlignment="1">
      <alignment horizontal="left" vertical="center"/>
    </xf>
    <xf numFmtId="43" fontId="23" fillId="0" borderId="16" xfId="28" applyFont="1" applyBorder="1" applyAlignment="1">
      <alignment horizontal="center" vertical="center"/>
    </xf>
    <xf numFmtId="43" fontId="23" fillId="0" borderId="17" xfId="28" applyFont="1" applyBorder="1" applyAlignment="1">
      <alignment horizontal="center" vertical="center"/>
    </xf>
  </cellXfs>
  <cellStyles count="5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12" xfId="50" xr:uid="{00000000-0005-0000-0000-00001C000000}"/>
    <cellStyle name="Comma 2 2 2" xfId="46" xr:uid="{00000000-0005-0000-0000-00001D000000}"/>
    <cellStyle name="Comma 3" xfId="47" xr:uid="{00000000-0005-0000-0000-00001E000000}"/>
    <cellStyle name="Explanatory Text" xfId="29" xr:uid="{00000000-0005-0000-0000-00001F000000}"/>
    <cellStyle name="Good" xfId="30" xr:uid="{00000000-0005-0000-0000-000020000000}"/>
    <cellStyle name="Heading 1" xfId="31" xr:uid="{00000000-0005-0000-0000-000021000000}"/>
    <cellStyle name="Heading 2" xfId="32" xr:uid="{00000000-0005-0000-0000-000022000000}"/>
    <cellStyle name="Heading 3" xfId="33" xr:uid="{00000000-0005-0000-0000-000023000000}"/>
    <cellStyle name="Heading 4" xfId="34" xr:uid="{00000000-0005-0000-0000-000024000000}"/>
    <cellStyle name="Input" xfId="35" xr:uid="{00000000-0005-0000-0000-000025000000}"/>
    <cellStyle name="Linked Cell" xfId="36" xr:uid="{00000000-0005-0000-0000-000026000000}"/>
    <cellStyle name="Neutral" xfId="37" xr:uid="{00000000-0005-0000-0000-000027000000}"/>
    <cellStyle name="Normal 2" xfId="49" xr:uid="{00000000-0005-0000-0000-000029000000}"/>
    <cellStyle name="Normal 221" xfId="51" xr:uid="{00000000-0005-0000-0000-00002A000000}"/>
    <cellStyle name="Normal 3" xfId="52" xr:uid="{00000000-0005-0000-0000-00002B000000}"/>
    <cellStyle name="Note" xfId="38" xr:uid="{00000000-0005-0000-0000-00002C000000}"/>
    <cellStyle name="Output" xfId="39" xr:uid="{00000000-0005-0000-0000-00002D000000}"/>
    <cellStyle name="Title" xfId="40" xr:uid="{00000000-0005-0000-0000-00002E000000}"/>
    <cellStyle name="Total" xfId="41" xr:uid="{00000000-0005-0000-0000-00002F000000}"/>
    <cellStyle name="Warning Text" xfId="42" xr:uid="{00000000-0005-0000-0000-000030000000}"/>
    <cellStyle name="เครื่องหมายจุลภาค 2" xfId="48" xr:uid="{00000000-0005-0000-0000-000031000000}"/>
    <cellStyle name="เครื่องหมายจุลภาค 2 2" xfId="54" xr:uid="{00000000-0005-0000-0000-000032000000}"/>
    <cellStyle name="เครื่องหมายจุลภาค 3" xfId="43" xr:uid="{00000000-0005-0000-0000-000033000000}"/>
    <cellStyle name="จุลภาค" xfId="28" builtinId="3"/>
    <cellStyle name="ปกติ" xfId="0" builtinId="0"/>
    <cellStyle name="ปกติ 2 3" xfId="45" xr:uid="{00000000-0005-0000-0000-000034000000}"/>
    <cellStyle name="ปกติ 3 2" xfId="44" xr:uid="{00000000-0005-0000-0000-000035000000}"/>
    <cellStyle name="ปกติ 3 2 2" xfId="53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70"/>
  <sheetViews>
    <sheetView tabSelected="1" topLeftCell="A397" zoomScale="130" zoomScaleNormal="130" zoomScaleSheetLayoutView="100" workbookViewId="0">
      <selection activeCell="M198" sqref="M198"/>
    </sheetView>
  </sheetViews>
  <sheetFormatPr defaultColWidth="9.140625" defaultRowHeight="21.75" x14ac:dyDescent="0.5"/>
  <cols>
    <col min="1" max="1" width="4.7109375" style="8" customWidth="1"/>
    <col min="2" max="2" width="40.7109375" style="8" customWidth="1"/>
    <col min="3" max="3" width="9.28515625" style="9" customWidth="1"/>
    <col min="4" max="4" width="6.42578125" style="9" customWidth="1"/>
    <col min="5" max="6" width="12.42578125" style="10" customWidth="1"/>
    <col min="7" max="7" width="9.85546875" style="10" customWidth="1"/>
    <col min="8" max="8" width="11.42578125" style="10" customWidth="1"/>
    <col min="9" max="9" width="14.7109375" style="10" customWidth="1"/>
    <col min="10" max="10" width="0" style="8" hidden="1" customWidth="1"/>
    <col min="11" max="11" width="14" style="8" hidden="1" customWidth="1"/>
    <col min="12" max="12" width="11.140625" style="8" bestFit="1" customWidth="1"/>
    <col min="13" max="13" width="9.140625" style="8"/>
    <col min="14" max="14" width="11.5703125" style="8" customWidth="1"/>
    <col min="15" max="16384" width="9.140625" style="8"/>
  </cols>
  <sheetData>
    <row r="1" spans="1:22" s="6" customFormat="1" ht="39.75" x14ac:dyDescent="0.5">
      <c r="A1" s="229" t="s">
        <v>13</v>
      </c>
      <c r="B1" s="229"/>
      <c r="C1" s="229"/>
      <c r="D1" s="229"/>
      <c r="E1" s="229"/>
      <c r="F1" s="229"/>
      <c r="G1" s="229"/>
      <c r="H1" s="229"/>
      <c r="I1" s="229"/>
    </row>
    <row r="2" spans="1:22" s="12" customFormat="1" ht="27.75" x14ac:dyDescent="0.5">
      <c r="A2" s="7" t="s">
        <v>141</v>
      </c>
      <c r="B2" s="8"/>
      <c r="C2" s="9"/>
      <c r="D2" s="9"/>
      <c r="E2" s="10"/>
      <c r="F2" s="10"/>
      <c r="G2" s="7" t="s">
        <v>129</v>
      </c>
      <c r="H2" s="8"/>
      <c r="I2" s="11" t="s">
        <v>130</v>
      </c>
    </row>
    <row r="3" spans="1:22" s="15" customFormat="1" x14ac:dyDescent="0.5">
      <c r="A3" s="7" t="s">
        <v>143</v>
      </c>
      <c r="B3" s="8"/>
      <c r="C3" s="9"/>
      <c r="D3" s="9"/>
      <c r="E3" s="10"/>
      <c r="F3" s="10"/>
      <c r="G3" s="7" t="s">
        <v>131</v>
      </c>
      <c r="H3" s="13"/>
      <c r="I3" s="14" t="s">
        <v>142</v>
      </c>
    </row>
    <row r="4" spans="1:22" s="15" customFormat="1" x14ac:dyDescent="0.5">
      <c r="A4" s="15" t="s">
        <v>179</v>
      </c>
      <c r="C4" s="7" t="s">
        <v>132</v>
      </c>
      <c r="D4" s="230" t="s">
        <v>307</v>
      </c>
      <c r="E4" s="230"/>
      <c r="F4" s="10"/>
      <c r="G4" s="7" t="s">
        <v>133</v>
      </c>
      <c r="H4" s="10"/>
      <c r="I4" s="16"/>
    </row>
    <row r="5" spans="1:22" s="15" customFormat="1" x14ac:dyDescent="0.5">
      <c r="A5" s="231" t="s">
        <v>134</v>
      </c>
      <c r="B5" s="231"/>
      <c r="C5" s="7"/>
      <c r="D5" s="9"/>
      <c r="E5" s="10"/>
      <c r="F5" s="10"/>
      <c r="G5" s="10"/>
      <c r="H5" s="17"/>
    </row>
    <row r="6" spans="1:22" s="15" customFormat="1" x14ac:dyDescent="0.5">
      <c r="A6" s="18"/>
      <c r="B6" s="19"/>
      <c r="C6" s="20"/>
      <c r="D6" s="21"/>
      <c r="E6" s="232" t="s">
        <v>5</v>
      </c>
      <c r="F6" s="233"/>
      <c r="G6" s="232" t="s">
        <v>3</v>
      </c>
      <c r="H6" s="233"/>
      <c r="I6" s="21" t="s">
        <v>11</v>
      </c>
    </row>
    <row r="7" spans="1:22" s="15" customFormat="1" x14ac:dyDescent="0.5">
      <c r="A7" s="22" t="s">
        <v>4</v>
      </c>
      <c r="B7" s="23" t="s">
        <v>0</v>
      </c>
      <c r="C7" s="24" t="s">
        <v>1</v>
      </c>
      <c r="D7" s="24" t="s">
        <v>2</v>
      </c>
      <c r="E7" s="20" t="s">
        <v>6</v>
      </c>
      <c r="F7" s="20" t="s">
        <v>7</v>
      </c>
      <c r="G7" s="24" t="s">
        <v>6</v>
      </c>
      <c r="H7" s="24" t="s">
        <v>7</v>
      </c>
      <c r="I7" s="25" t="s">
        <v>12</v>
      </c>
    </row>
    <row r="8" spans="1:22" s="15" customFormat="1" x14ac:dyDescent="0.5">
      <c r="A8" s="26"/>
      <c r="B8" s="27"/>
      <c r="C8" s="28"/>
      <c r="D8" s="28"/>
      <c r="E8" s="28" t="s">
        <v>8</v>
      </c>
      <c r="F8" s="28" t="s">
        <v>8</v>
      </c>
      <c r="G8" s="28" t="s">
        <v>8</v>
      </c>
      <c r="H8" s="28" t="s">
        <v>8</v>
      </c>
      <c r="I8" s="29" t="s">
        <v>9</v>
      </c>
    </row>
    <row r="9" spans="1:22" s="38" customFormat="1" x14ac:dyDescent="0.5">
      <c r="A9" s="202"/>
      <c r="B9" s="206" t="s">
        <v>290</v>
      </c>
      <c r="C9" s="202"/>
      <c r="D9" s="202"/>
      <c r="E9" s="202"/>
      <c r="F9" s="202"/>
      <c r="G9" s="202"/>
      <c r="H9" s="202"/>
      <c r="I9" s="204"/>
    </row>
    <row r="10" spans="1:22" s="41" customFormat="1" x14ac:dyDescent="0.5">
      <c r="A10" s="154">
        <v>1</v>
      </c>
      <c r="B10" s="196" t="s">
        <v>212</v>
      </c>
      <c r="C10" s="193"/>
      <c r="D10" s="193"/>
      <c r="E10" s="193"/>
      <c r="F10" s="39"/>
      <c r="G10" s="39"/>
      <c r="H10" s="39"/>
      <c r="I10" s="40"/>
    </row>
    <row r="11" spans="1:22" s="41" customFormat="1" x14ac:dyDescent="0.5">
      <c r="A11" s="39"/>
      <c r="B11" s="159" t="s">
        <v>140</v>
      </c>
      <c r="C11" s="39"/>
      <c r="D11" s="39"/>
      <c r="E11" s="39"/>
      <c r="F11" s="39"/>
      <c r="G11" s="39"/>
      <c r="H11" s="39"/>
      <c r="I11" s="40"/>
    </row>
    <row r="12" spans="1:22" s="38" customFormat="1" x14ac:dyDescent="0.5">
      <c r="A12" s="42">
        <v>1.1000000000000001</v>
      </c>
      <c r="B12" s="43" t="s">
        <v>104</v>
      </c>
      <c r="C12" s="42"/>
      <c r="D12" s="42"/>
      <c r="E12" s="42"/>
      <c r="F12" s="42"/>
      <c r="G12" s="42"/>
      <c r="H12" s="42"/>
      <c r="I12" s="44"/>
    </row>
    <row r="13" spans="1:22" s="54" customFormat="1" x14ac:dyDescent="0.5">
      <c r="A13" s="45"/>
      <c r="B13" s="46" t="s">
        <v>25</v>
      </c>
      <c r="C13" s="47">
        <v>4</v>
      </c>
      <c r="D13" s="48" t="s">
        <v>24</v>
      </c>
      <c r="E13" s="48">
        <v>338</v>
      </c>
      <c r="F13" s="48">
        <f>C13*E13</f>
        <v>1352</v>
      </c>
      <c r="G13" s="49">
        <v>128</v>
      </c>
      <c r="H13" s="48">
        <f>C13*G13</f>
        <v>512</v>
      </c>
      <c r="I13" s="48">
        <f>F13+H13</f>
        <v>1864</v>
      </c>
      <c r="J13" s="50"/>
      <c r="K13" s="51"/>
      <c r="L13" s="52"/>
      <c r="M13" s="52"/>
      <c r="N13" s="52"/>
      <c r="O13" s="52"/>
      <c r="P13" s="53"/>
      <c r="Q13" s="52"/>
      <c r="R13" s="52"/>
    </row>
    <row r="14" spans="1:22" s="38" customFormat="1" x14ac:dyDescent="0.5">
      <c r="A14" s="44"/>
      <c r="B14" s="55" t="s">
        <v>29</v>
      </c>
      <c r="C14" s="56">
        <v>4</v>
      </c>
      <c r="D14" s="44" t="s">
        <v>18</v>
      </c>
      <c r="E14" s="31">
        <v>1513</v>
      </c>
      <c r="F14" s="31">
        <f>E14*C14</f>
        <v>6052</v>
      </c>
      <c r="G14" s="49">
        <v>571.20000000000005</v>
      </c>
      <c r="H14" s="31">
        <f>G14*C14</f>
        <v>2284.8000000000002</v>
      </c>
      <c r="I14" s="31">
        <f>F14+H14</f>
        <v>8336.7999999999993</v>
      </c>
      <c r="J14" s="58"/>
      <c r="K14" s="160">
        <f>SUM(I13:I14)</f>
        <v>10200.799999999999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s="38" customFormat="1" x14ac:dyDescent="0.5">
      <c r="A15" s="42">
        <v>1.2</v>
      </c>
      <c r="B15" s="43" t="s">
        <v>189</v>
      </c>
      <c r="C15" s="59"/>
      <c r="D15" s="42"/>
      <c r="E15" s="57"/>
      <c r="F15" s="57"/>
      <c r="G15" s="57"/>
      <c r="H15" s="57"/>
      <c r="I15" s="31"/>
    </row>
    <row r="16" spans="1:22" s="38" customFormat="1" x14ac:dyDescent="0.5">
      <c r="A16" s="42"/>
      <c r="B16" s="60" t="s">
        <v>229</v>
      </c>
      <c r="C16" s="61">
        <v>3.15</v>
      </c>
      <c r="D16" s="42" t="s">
        <v>21</v>
      </c>
      <c r="E16" s="57">
        <v>223</v>
      </c>
      <c r="F16" s="57">
        <f t="shared" ref="F16:F20" si="0">E16*C16</f>
        <v>702.44999999999993</v>
      </c>
      <c r="G16" s="49">
        <f>SUM(E16*0.2)</f>
        <v>44.6</v>
      </c>
      <c r="H16" s="57">
        <f t="shared" ref="H16:H20" si="1">G16*C16</f>
        <v>140.49</v>
      </c>
      <c r="I16" s="31">
        <f t="shared" ref="I16:I20" si="2">F16+H16</f>
        <v>842.93999999999994</v>
      </c>
    </row>
    <row r="17" spans="1:11" s="38" customFormat="1" x14ac:dyDescent="0.5">
      <c r="A17" s="42"/>
      <c r="B17" s="60" t="s">
        <v>230</v>
      </c>
      <c r="C17" s="61"/>
      <c r="D17" s="42"/>
      <c r="E17" s="57"/>
      <c r="F17" s="57"/>
      <c r="G17" s="49"/>
      <c r="H17" s="57"/>
      <c r="I17" s="31"/>
    </row>
    <row r="18" spans="1:11" s="38" customFormat="1" x14ac:dyDescent="0.5">
      <c r="A18" s="42"/>
      <c r="B18" s="60" t="s">
        <v>231</v>
      </c>
      <c r="C18" s="61">
        <v>7</v>
      </c>
      <c r="D18" s="42" t="s">
        <v>21</v>
      </c>
      <c r="E18" s="57">
        <v>0</v>
      </c>
      <c r="F18" s="57">
        <f t="shared" ref="F18" si="3">E18*C18</f>
        <v>0</v>
      </c>
      <c r="G18" s="57">
        <v>167</v>
      </c>
      <c r="H18" s="57">
        <f t="shared" ref="H18" si="4">G18*C18</f>
        <v>1169</v>
      </c>
      <c r="I18" s="31">
        <f t="shared" ref="I18" si="5">F18+H18</f>
        <v>1169</v>
      </c>
    </row>
    <row r="19" spans="1:11" s="38" customFormat="1" x14ac:dyDescent="0.5">
      <c r="A19" s="42"/>
      <c r="B19" s="60" t="s">
        <v>232</v>
      </c>
      <c r="C19" s="61"/>
      <c r="D19" s="42"/>
      <c r="E19" s="57"/>
      <c r="F19" s="57"/>
      <c r="G19" s="57"/>
      <c r="H19" s="57"/>
      <c r="I19" s="31"/>
    </row>
    <row r="20" spans="1:11" s="38" customFormat="1" x14ac:dyDescent="0.5">
      <c r="A20" s="42"/>
      <c r="B20" s="60" t="s">
        <v>233</v>
      </c>
      <c r="C20" s="59">
        <v>2</v>
      </c>
      <c r="D20" s="42" t="s">
        <v>18</v>
      </c>
      <c r="E20" s="57">
        <v>1485</v>
      </c>
      <c r="F20" s="57">
        <f t="shared" si="0"/>
        <v>2970</v>
      </c>
      <c r="G20" s="49">
        <v>571.20000000000005</v>
      </c>
      <c r="H20" s="57">
        <f t="shared" si="1"/>
        <v>1142.4000000000001</v>
      </c>
      <c r="I20" s="31">
        <f t="shared" si="2"/>
        <v>4112.3999999999996</v>
      </c>
    </row>
    <row r="21" spans="1:11" s="38" customFormat="1" x14ac:dyDescent="0.5">
      <c r="A21" s="42"/>
      <c r="B21" s="60" t="s">
        <v>234</v>
      </c>
      <c r="C21" s="59">
        <v>2</v>
      </c>
      <c r="D21" s="42" t="s">
        <v>18</v>
      </c>
      <c r="E21" s="57">
        <v>1045</v>
      </c>
      <c r="F21" s="57">
        <f>E21*C21</f>
        <v>2090</v>
      </c>
      <c r="G21" s="49">
        <v>420</v>
      </c>
      <c r="H21" s="57">
        <f>G21*C21</f>
        <v>840</v>
      </c>
      <c r="I21" s="31">
        <f>F21+H21</f>
        <v>2930</v>
      </c>
    </row>
    <row r="22" spans="1:11" s="4" customFormat="1" ht="18.75" customHeight="1" x14ac:dyDescent="0.5">
      <c r="A22" s="63">
        <v>1.3</v>
      </c>
      <c r="B22" s="64" t="s">
        <v>51</v>
      </c>
      <c r="C22" s="65"/>
      <c r="D22" s="65"/>
      <c r="E22" s="66"/>
      <c r="F22" s="66"/>
      <c r="G22" s="66"/>
      <c r="H22" s="66"/>
      <c r="I22" s="66"/>
    </row>
    <row r="23" spans="1:11" s="4" customFormat="1" ht="18.75" customHeight="1" x14ac:dyDescent="0.5">
      <c r="A23" s="67"/>
      <c r="B23" s="68" t="s">
        <v>235</v>
      </c>
      <c r="C23" s="56">
        <v>4</v>
      </c>
      <c r="D23" s="3" t="s">
        <v>18</v>
      </c>
      <c r="E23" s="69">
        <v>576</v>
      </c>
      <c r="F23" s="3">
        <f>C23*E23</f>
        <v>2304</v>
      </c>
      <c r="G23" s="49">
        <v>243.6</v>
      </c>
      <c r="H23" s="3">
        <f>C23*G23</f>
        <v>974.4</v>
      </c>
      <c r="I23" s="3">
        <f>F23+H23</f>
        <v>3278.4</v>
      </c>
    </row>
    <row r="24" spans="1:11" s="4" customFormat="1" ht="18.75" customHeight="1" x14ac:dyDescent="0.5">
      <c r="A24" s="67"/>
      <c r="B24" s="68" t="s">
        <v>236</v>
      </c>
      <c r="C24" s="3"/>
      <c r="D24" s="3"/>
      <c r="E24" s="69"/>
      <c r="F24" s="3"/>
      <c r="G24" s="69"/>
      <c r="H24" s="3"/>
      <c r="I24" s="3"/>
    </row>
    <row r="25" spans="1:11" s="4" customFormat="1" ht="18.75" customHeight="1" x14ac:dyDescent="0.5">
      <c r="A25" s="1"/>
      <c r="B25" s="2" t="s">
        <v>50</v>
      </c>
      <c r="C25" s="56">
        <v>4</v>
      </c>
      <c r="D25" s="3" t="s">
        <v>18</v>
      </c>
      <c r="E25" s="3">
        <v>456</v>
      </c>
      <c r="F25" s="3">
        <f>C25*E25</f>
        <v>1824</v>
      </c>
      <c r="G25" s="49">
        <v>195</v>
      </c>
      <c r="H25" s="3">
        <f>C25*G25</f>
        <v>780</v>
      </c>
      <c r="I25" s="3">
        <f>F25+H25</f>
        <v>2604</v>
      </c>
    </row>
    <row r="26" spans="1:11" s="76" customFormat="1" x14ac:dyDescent="0.5">
      <c r="A26" s="70"/>
      <c r="B26" s="71" t="s">
        <v>59</v>
      </c>
      <c r="C26" s="72">
        <v>7</v>
      </c>
      <c r="D26" s="73" t="s">
        <v>21</v>
      </c>
      <c r="E26" s="57">
        <v>0</v>
      </c>
      <c r="F26" s="57">
        <v>0</v>
      </c>
      <c r="G26" s="49">
        <v>70</v>
      </c>
      <c r="H26" s="3">
        <f>C26*G26</f>
        <v>490</v>
      </c>
      <c r="I26" s="75">
        <f>H26+F26</f>
        <v>490</v>
      </c>
      <c r="K26" s="161">
        <f>SUM(I23:I26)</f>
        <v>6372.4</v>
      </c>
    </row>
    <row r="27" spans="1:11" s="76" customFormat="1" x14ac:dyDescent="0.5">
      <c r="A27" s="70"/>
      <c r="B27" s="71" t="s">
        <v>244</v>
      </c>
      <c r="C27" s="74"/>
      <c r="D27" s="73"/>
      <c r="E27" s="74"/>
      <c r="F27" s="74"/>
      <c r="G27" s="74"/>
      <c r="H27" s="74"/>
      <c r="I27" s="75"/>
    </row>
    <row r="28" spans="1:11" s="79" customFormat="1" x14ac:dyDescent="0.5">
      <c r="A28" s="63">
        <v>1.4</v>
      </c>
      <c r="B28" s="77" t="s">
        <v>191</v>
      </c>
      <c r="C28" s="78"/>
      <c r="D28" s="3"/>
      <c r="E28" s="3"/>
      <c r="F28" s="3"/>
      <c r="G28" s="62">
        <v>0</v>
      </c>
      <c r="H28" s="3"/>
      <c r="I28" s="3"/>
    </row>
    <row r="29" spans="1:11" s="38" customFormat="1" x14ac:dyDescent="0.5">
      <c r="A29" s="42"/>
      <c r="B29" s="60" t="s">
        <v>237</v>
      </c>
      <c r="C29" s="61">
        <v>7</v>
      </c>
      <c r="D29" s="42" t="s">
        <v>21</v>
      </c>
      <c r="E29" s="57">
        <v>0</v>
      </c>
      <c r="F29" s="57">
        <v>0</v>
      </c>
      <c r="G29" s="57">
        <v>167</v>
      </c>
      <c r="H29" s="57">
        <f t="shared" ref="H29" si="6">G29*C29</f>
        <v>1169</v>
      </c>
      <c r="I29" s="31">
        <f t="shared" ref="I29" si="7">F29+H29</f>
        <v>1169</v>
      </c>
    </row>
    <row r="30" spans="1:11" s="4" customFormat="1" ht="18.75" customHeight="1" x14ac:dyDescent="0.5">
      <c r="A30" s="1"/>
      <c r="B30" s="2" t="s">
        <v>60</v>
      </c>
      <c r="C30" s="56">
        <v>12</v>
      </c>
      <c r="D30" s="3" t="s">
        <v>18</v>
      </c>
      <c r="E30" s="3">
        <v>75</v>
      </c>
      <c r="F30" s="3">
        <f>C30*E30</f>
        <v>900</v>
      </c>
      <c r="G30" s="49">
        <f t="shared" ref="G30" si="8">SUM(E30*0.2)</f>
        <v>15</v>
      </c>
      <c r="H30" s="3">
        <f>C30*G30</f>
        <v>180</v>
      </c>
      <c r="I30" s="3">
        <f>F30+H30</f>
        <v>1080</v>
      </c>
    </row>
    <row r="31" spans="1:11" s="4" customFormat="1" ht="18.75" customHeight="1" x14ac:dyDescent="0.5">
      <c r="A31" s="63"/>
      <c r="B31" s="80" t="s">
        <v>238</v>
      </c>
      <c r="C31" s="81"/>
      <c r="D31" s="78"/>
      <c r="E31" s="78"/>
      <c r="F31" s="78"/>
      <c r="G31" s="62">
        <v>0</v>
      </c>
      <c r="H31" s="69"/>
      <c r="I31" s="82"/>
    </row>
    <row r="32" spans="1:11" s="4" customFormat="1" ht="18.75" customHeight="1" x14ac:dyDescent="0.5">
      <c r="A32" s="1"/>
      <c r="B32" s="2" t="s">
        <v>60</v>
      </c>
      <c r="C32" s="56">
        <v>6</v>
      </c>
      <c r="D32" s="3" t="s">
        <v>18</v>
      </c>
      <c r="E32" s="3">
        <v>70</v>
      </c>
      <c r="F32" s="3">
        <f>C32*E32</f>
        <v>420</v>
      </c>
      <c r="G32" s="49">
        <f t="shared" ref="G32" si="9">SUM(E32*0.2)</f>
        <v>14</v>
      </c>
      <c r="H32" s="3">
        <f>C32*G32</f>
        <v>84</v>
      </c>
      <c r="I32" s="3">
        <f>F32+H32</f>
        <v>504</v>
      </c>
    </row>
    <row r="33" spans="1:11" s="4" customFormat="1" ht="18.75" customHeight="1" x14ac:dyDescent="0.5">
      <c r="A33" s="63"/>
      <c r="B33" s="80" t="s">
        <v>239</v>
      </c>
      <c r="C33" s="56"/>
      <c r="D33" s="78"/>
      <c r="E33" s="78"/>
      <c r="F33" s="78"/>
      <c r="G33" s="62">
        <v>0</v>
      </c>
      <c r="H33" s="69"/>
      <c r="I33" s="82"/>
    </row>
    <row r="34" spans="1:11" s="38" customFormat="1" x14ac:dyDescent="0.5">
      <c r="A34" s="44">
        <v>1.5</v>
      </c>
      <c r="B34" s="83" t="s">
        <v>184</v>
      </c>
      <c r="C34" s="56"/>
      <c r="D34" s="44"/>
      <c r="E34" s="62"/>
      <c r="F34" s="62"/>
      <c r="G34" s="62"/>
      <c r="H34" s="62"/>
      <c r="I34" s="62"/>
    </row>
    <row r="35" spans="1:11" s="38" customFormat="1" x14ac:dyDescent="0.5">
      <c r="A35" s="42"/>
      <c r="B35" s="60" t="s">
        <v>240</v>
      </c>
      <c r="C35" s="59">
        <v>1</v>
      </c>
      <c r="D35" s="42" t="s">
        <v>14</v>
      </c>
      <c r="E35" s="57">
        <v>0</v>
      </c>
      <c r="F35" s="57">
        <f>E35*C35</f>
        <v>0</v>
      </c>
      <c r="G35" s="57">
        <v>450</v>
      </c>
      <c r="H35" s="57">
        <f>G35*C35</f>
        <v>450</v>
      </c>
      <c r="I35" s="31">
        <f>F35+H35</f>
        <v>450</v>
      </c>
    </row>
    <row r="36" spans="1:11" s="38" customFormat="1" x14ac:dyDescent="0.5">
      <c r="A36" s="42"/>
      <c r="B36" s="60" t="s">
        <v>181</v>
      </c>
      <c r="C36" s="42"/>
      <c r="D36" s="42"/>
      <c r="E36" s="42"/>
      <c r="F36" s="42"/>
      <c r="G36" s="42"/>
      <c r="H36" s="42"/>
      <c r="I36" s="44"/>
    </row>
    <row r="37" spans="1:11" s="38" customFormat="1" x14ac:dyDescent="0.5">
      <c r="A37" s="44"/>
      <c r="B37" s="55" t="s">
        <v>241</v>
      </c>
      <c r="C37" s="56">
        <v>1</v>
      </c>
      <c r="D37" s="44" t="s">
        <v>14</v>
      </c>
      <c r="E37" s="62">
        <v>0</v>
      </c>
      <c r="F37" s="62">
        <f t="shared" ref="F37" si="10">E37*C37</f>
        <v>0</v>
      </c>
      <c r="G37" s="62">
        <v>69</v>
      </c>
      <c r="H37" s="62">
        <f t="shared" ref="H37" si="11">G37*C37</f>
        <v>69</v>
      </c>
      <c r="I37" s="62">
        <f t="shared" ref="I37" si="12">F37+H37</f>
        <v>69</v>
      </c>
    </row>
    <row r="38" spans="1:11" s="38" customFormat="1" x14ac:dyDescent="0.5">
      <c r="A38" s="44"/>
      <c r="B38" s="55" t="s">
        <v>242</v>
      </c>
      <c r="C38" s="56"/>
      <c r="D38" s="44"/>
      <c r="E38" s="62"/>
      <c r="F38" s="62"/>
      <c r="G38" s="62"/>
      <c r="H38" s="62"/>
      <c r="I38" s="62"/>
    </row>
    <row r="39" spans="1:11" s="38" customFormat="1" x14ac:dyDescent="0.5">
      <c r="A39" s="44"/>
      <c r="B39" s="55" t="s">
        <v>20</v>
      </c>
      <c r="C39" s="56">
        <v>1</v>
      </c>
      <c r="D39" s="44" t="s">
        <v>14</v>
      </c>
      <c r="E39" s="62">
        <v>1500</v>
      </c>
      <c r="F39" s="62">
        <f t="shared" ref="F39" si="13">E39*C39</f>
        <v>1500</v>
      </c>
      <c r="G39" s="62">
        <v>70</v>
      </c>
      <c r="H39" s="62">
        <f t="shared" ref="H39" si="14">G39*C39</f>
        <v>70</v>
      </c>
      <c r="I39" s="62">
        <f t="shared" ref="I39" si="15">F39+H39</f>
        <v>1570</v>
      </c>
    </row>
    <row r="40" spans="1:11" s="38" customFormat="1" x14ac:dyDescent="0.5">
      <c r="A40" s="44">
        <v>1.6</v>
      </c>
      <c r="B40" s="83" t="s">
        <v>186</v>
      </c>
      <c r="C40" s="84"/>
      <c r="D40" s="44"/>
      <c r="E40" s="44"/>
      <c r="F40" s="44"/>
      <c r="G40" s="44"/>
      <c r="H40" s="44"/>
      <c r="I40" s="44"/>
    </row>
    <row r="41" spans="1:11" s="4" customFormat="1" ht="18.75" customHeight="1" x14ac:dyDescent="0.5">
      <c r="A41" s="72"/>
      <c r="B41" s="85" t="s">
        <v>46</v>
      </c>
      <c r="C41" s="56">
        <v>1</v>
      </c>
      <c r="D41" s="72" t="s">
        <v>14</v>
      </c>
      <c r="E41" s="57">
        <v>0</v>
      </c>
      <c r="F41" s="62">
        <f t="shared" ref="F41" si="16">E41*C41</f>
        <v>0</v>
      </c>
      <c r="G41" s="69">
        <v>115</v>
      </c>
      <c r="H41" s="3">
        <f>C41*G41</f>
        <v>115</v>
      </c>
      <c r="I41" s="86">
        <f>H41+F41</f>
        <v>115</v>
      </c>
    </row>
    <row r="42" spans="1:11" s="4" customFormat="1" ht="18.75" customHeight="1" x14ac:dyDescent="0.5">
      <c r="A42" s="72"/>
      <c r="B42" s="87" t="s">
        <v>243</v>
      </c>
      <c r="C42" s="88"/>
      <c r="D42" s="72"/>
      <c r="E42" s="74"/>
      <c r="F42" s="74"/>
      <c r="G42" s="74"/>
      <c r="H42" s="74"/>
      <c r="I42" s="86"/>
    </row>
    <row r="43" spans="1:11" s="4" customFormat="1" ht="18.75" customHeight="1" x14ac:dyDescent="0.5">
      <c r="A43" s="72"/>
      <c r="B43" s="85" t="s">
        <v>115</v>
      </c>
      <c r="C43" s="56">
        <v>1</v>
      </c>
      <c r="D43" s="72" t="s">
        <v>31</v>
      </c>
      <c r="E43" s="57">
        <v>0</v>
      </c>
      <c r="F43" s="74">
        <f>C43*E43</f>
        <v>0</v>
      </c>
      <c r="G43" s="69">
        <v>80</v>
      </c>
      <c r="H43" s="3">
        <f>C43*G43</f>
        <v>80</v>
      </c>
      <c r="I43" s="86">
        <f>H43+F43</f>
        <v>80</v>
      </c>
    </row>
    <row r="44" spans="1:11" s="38" customFormat="1" x14ac:dyDescent="0.5">
      <c r="A44" s="44"/>
      <c r="B44" s="30" t="s">
        <v>136</v>
      </c>
      <c r="C44" s="44"/>
      <c r="D44" s="44"/>
      <c r="E44" s="190"/>
      <c r="F44" s="162">
        <f>SUM(F13:F43)</f>
        <v>20114.45</v>
      </c>
      <c r="G44" s="44"/>
      <c r="H44" s="162">
        <f>SUM(H13:H43)</f>
        <v>10550.09</v>
      </c>
      <c r="I44" s="89">
        <f>SUM(I13:I43)</f>
        <v>30664.54</v>
      </c>
      <c r="K44" s="156">
        <v>30637.254000000001</v>
      </c>
    </row>
    <row r="45" spans="1:11" s="38" customFormat="1" x14ac:dyDescent="0.5">
      <c r="A45" s="44"/>
      <c r="B45" s="30" t="s">
        <v>183</v>
      </c>
      <c r="C45" s="44"/>
      <c r="D45" s="44"/>
      <c r="E45" s="44"/>
      <c r="F45" s="162"/>
      <c r="G45" s="44"/>
      <c r="H45" s="162"/>
      <c r="I45" s="189">
        <f>SUM(I44*1.3056)</f>
        <v>40035.623424000005</v>
      </c>
      <c r="K45" s="156"/>
    </row>
    <row r="46" spans="1:11" s="38" customFormat="1" ht="22.5" thickBot="1" x14ac:dyDescent="0.55000000000000004">
      <c r="A46" s="90"/>
      <c r="B46" s="44" t="s">
        <v>10</v>
      </c>
      <c r="C46" s="44"/>
      <c r="D46" s="62"/>
      <c r="E46" s="91"/>
      <c r="F46" s="62"/>
      <c r="G46" s="92"/>
      <c r="H46" s="62"/>
      <c r="I46" s="93">
        <v>40000</v>
      </c>
      <c r="K46" s="38">
        <v>1.3056000000000001</v>
      </c>
    </row>
    <row r="47" spans="1:11" s="41" customFormat="1" ht="22.5" thickTop="1" x14ac:dyDescent="0.5">
      <c r="A47" s="40"/>
      <c r="B47" s="94"/>
      <c r="C47" s="40"/>
      <c r="D47" s="40"/>
      <c r="E47" s="40"/>
      <c r="F47" s="40"/>
      <c r="G47" s="40"/>
      <c r="H47" s="40"/>
      <c r="I47" s="95"/>
      <c r="K47" s="185">
        <f>SUM(K44*K46)</f>
        <v>39999.998822400004</v>
      </c>
    </row>
    <row r="48" spans="1:11" s="38" customFormat="1" ht="23.25" customHeight="1" x14ac:dyDescent="0.5">
      <c r="A48" s="96"/>
      <c r="B48" s="97"/>
      <c r="C48" s="98"/>
      <c r="D48" s="34"/>
      <c r="E48" s="99"/>
      <c r="F48" s="222" t="str">
        <f>"("&amp;BAHTTEXT(I46)&amp;")"</f>
        <v>(สี่หมื่นบาทถ้วน)</v>
      </c>
      <c r="G48" s="223"/>
      <c r="H48" s="224"/>
      <c r="I48" s="100"/>
    </row>
    <row r="49" spans="1:9" s="41" customFormat="1" x14ac:dyDescent="0.5">
      <c r="A49" s="215">
        <v>2</v>
      </c>
      <c r="B49" s="206" t="s">
        <v>213</v>
      </c>
      <c r="C49" s="205"/>
      <c r="D49" s="205"/>
      <c r="E49" s="205"/>
      <c r="F49" s="216"/>
      <c r="G49" s="216"/>
      <c r="H49" s="216"/>
      <c r="I49" s="217"/>
    </row>
    <row r="50" spans="1:9" s="41" customFormat="1" x14ac:dyDescent="0.5">
      <c r="A50" s="39"/>
      <c r="B50" s="101" t="s">
        <v>113</v>
      </c>
      <c r="C50" s="39"/>
      <c r="D50" s="39"/>
      <c r="E50" s="39"/>
      <c r="F50" s="39"/>
      <c r="G50" s="39"/>
      <c r="H50" s="39"/>
      <c r="I50" s="40"/>
    </row>
    <row r="51" spans="1:9" s="38" customFormat="1" x14ac:dyDescent="0.5">
      <c r="A51" s="42">
        <v>2.1</v>
      </c>
      <c r="B51" s="43" t="s">
        <v>114</v>
      </c>
      <c r="C51" s="59"/>
      <c r="D51" s="42"/>
      <c r="E51" s="57"/>
      <c r="F51" s="57"/>
      <c r="G51" s="57"/>
      <c r="H51" s="57"/>
      <c r="I51" s="31"/>
    </row>
    <row r="52" spans="1:9" s="38" customFormat="1" x14ac:dyDescent="0.5">
      <c r="A52" s="44"/>
      <c r="B52" s="55" t="s">
        <v>19</v>
      </c>
      <c r="C52" s="56">
        <v>18</v>
      </c>
      <c r="D52" s="44" t="s">
        <v>21</v>
      </c>
      <c r="E52" s="62">
        <v>315</v>
      </c>
      <c r="F52" s="62">
        <f t="shared" ref="F52:F53" si="17">E52*C52</f>
        <v>5670</v>
      </c>
      <c r="G52" s="62">
        <v>158</v>
      </c>
      <c r="H52" s="62">
        <f t="shared" ref="H52:H53" si="18">G52*C52</f>
        <v>2844</v>
      </c>
      <c r="I52" s="62">
        <f t="shared" ref="I52:I53" si="19">F52+H52</f>
        <v>8514</v>
      </c>
    </row>
    <row r="53" spans="1:9" s="38" customFormat="1" x14ac:dyDescent="0.5">
      <c r="A53" s="44"/>
      <c r="B53" s="55" t="s">
        <v>245</v>
      </c>
      <c r="C53" s="56">
        <v>2</v>
      </c>
      <c r="D53" s="44" t="s">
        <v>14</v>
      </c>
      <c r="E53" s="62">
        <v>275</v>
      </c>
      <c r="F53" s="62">
        <f t="shared" si="17"/>
        <v>550</v>
      </c>
      <c r="G53" s="62">
        <v>75</v>
      </c>
      <c r="H53" s="62">
        <f t="shared" si="18"/>
        <v>150</v>
      </c>
      <c r="I53" s="62">
        <f t="shared" si="19"/>
        <v>700</v>
      </c>
    </row>
    <row r="54" spans="1:9" s="38" customFormat="1" x14ac:dyDescent="0.5">
      <c r="A54" s="44">
        <v>2.2000000000000002</v>
      </c>
      <c r="B54" s="83" t="s">
        <v>187</v>
      </c>
      <c r="C54" s="56"/>
      <c r="D54" s="44"/>
      <c r="E54" s="62"/>
      <c r="F54" s="62"/>
      <c r="G54" s="62"/>
      <c r="H54" s="62"/>
      <c r="I54" s="62"/>
    </row>
    <row r="55" spans="1:9" s="38" customFormat="1" x14ac:dyDescent="0.5">
      <c r="A55" s="44"/>
      <c r="B55" s="55" t="s">
        <v>241</v>
      </c>
      <c r="C55" s="56">
        <v>1</v>
      </c>
      <c r="D55" s="44" t="s">
        <v>14</v>
      </c>
      <c r="E55" s="62">
        <v>0</v>
      </c>
      <c r="F55" s="62">
        <f t="shared" ref="F55" si="20">E55*C55</f>
        <v>0</v>
      </c>
      <c r="G55" s="62">
        <v>70</v>
      </c>
      <c r="H55" s="62">
        <f t="shared" ref="H55" si="21">G55*C55</f>
        <v>70</v>
      </c>
      <c r="I55" s="62">
        <f t="shared" ref="I55" si="22">F55+H55</f>
        <v>70</v>
      </c>
    </row>
    <row r="56" spans="1:9" s="38" customFormat="1" x14ac:dyDescent="0.5">
      <c r="A56" s="44"/>
      <c r="B56" s="55" t="s">
        <v>246</v>
      </c>
      <c r="C56" s="56"/>
      <c r="D56" s="44"/>
      <c r="E56" s="62"/>
      <c r="F56" s="62"/>
      <c r="G56" s="62"/>
      <c r="H56" s="62"/>
      <c r="I56" s="62"/>
    </row>
    <row r="57" spans="1:9" s="38" customFormat="1" x14ac:dyDescent="0.5">
      <c r="A57" s="44"/>
      <c r="B57" s="55" t="s">
        <v>20</v>
      </c>
      <c r="C57" s="56">
        <v>1</v>
      </c>
      <c r="D57" s="44" t="s">
        <v>14</v>
      </c>
      <c r="E57" s="62">
        <v>1500</v>
      </c>
      <c r="F57" s="62">
        <f t="shared" ref="F57" si="23">E57*C57</f>
        <v>1500</v>
      </c>
      <c r="G57" s="62">
        <v>70</v>
      </c>
      <c r="H57" s="62">
        <f t="shared" ref="H57" si="24">G57*C57</f>
        <v>70</v>
      </c>
      <c r="I57" s="62">
        <f t="shared" ref="I57" si="25">F57+H57</f>
        <v>1570</v>
      </c>
    </row>
    <row r="58" spans="1:9" s="54" customFormat="1" ht="18.75" customHeight="1" x14ac:dyDescent="0.5">
      <c r="A58" s="45"/>
      <c r="B58" s="46" t="s">
        <v>247</v>
      </c>
      <c r="C58" s="56">
        <v>1</v>
      </c>
      <c r="D58" s="48" t="s">
        <v>66</v>
      </c>
      <c r="E58" s="48">
        <v>950</v>
      </c>
      <c r="F58" s="48">
        <f>C58*E58</f>
        <v>950</v>
      </c>
      <c r="G58" s="35">
        <v>50</v>
      </c>
      <c r="H58" s="48">
        <f>C58*G58</f>
        <v>50</v>
      </c>
      <c r="I58" s="48">
        <f>F58+H58</f>
        <v>1000</v>
      </c>
    </row>
    <row r="59" spans="1:9" s="38" customFormat="1" x14ac:dyDescent="0.5">
      <c r="A59" s="44"/>
      <c r="B59" s="55" t="s">
        <v>188</v>
      </c>
      <c r="C59" s="56">
        <v>12</v>
      </c>
      <c r="D59" s="44" t="s">
        <v>21</v>
      </c>
      <c r="E59" s="62">
        <v>315</v>
      </c>
      <c r="F59" s="62">
        <f t="shared" ref="F59" si="26">E59*C59</f>
        <v>3780</v>
      </c>
      <c r="G59" s="62">
        <v>166</v>
      </c>
      <c r="H59" s="62">
        <f t="shared" ref="H59" si="27">G59*C59</f>
        <v>1992</v>
      </c>
      <c r="I59" s="62">
        <f t="shared" ref="I59" si="28">F59+H59</f>
        <v>5772</v>
      </c>
    </row>
    <row r="60" spans="1:9" s="38" customFormat="1" x14ac:dyDescent="0.5">
      <c r="A60" s="44">
        <v>2.2999999999999998</v>
      </c>
      <c r="B60" s="83" t="s">
        <v>117</v>
      </c>
      <c r="C60" s="44"/>
      <c r="D60" s="44"/>
      <c r="E60" s="44"/>
      <c r="F60" s="44"/>
      <c r="G60" s="44"/>
      <c r="H60" s="44"/>
      <c r="I60" s="44"/>
    </row>
    <row r="61" spans="1:9" s="4" customFormat="1" ht="18.75" customHeight="1" x14ac:dyDescent="0.5">
      <c r="A61" s="63"/>
      <c r="B61" s="2" t="s">
        <v>116</v>
      </c>
      <c r="C61" s="56">
        <v>1</v>
      </c>
      <c r="D61" s="78" t="s">
        <v>14</v>
      </c>
      <c r="E61" s="78">
        <v>3500</v>
      </c>
      <c r="F61" s="3">
        <f t="shared" ref="F61" si="29">C61*E61</f>
        <v>3500</v>
      </c>
      <c r="G61" s="5">
        <v>500</v>
      </c>
      <c r="H61" s="3">
        <f t="shared" ref="H61" si="30">C61*G61</f>
        <v>500</v>
      </c>
      <c r="I61" s="3">
        <f t="shared" ref="I61" si="31">F61+H61</f>
        <v>4000</v>
      </c>
    </row>
    <row r="62" spans="1:9" s="4" customFormat="1" ht="18.75" customHeight="1" x14ac:dyDescent="0.5">
      <c r="A62" s="63"/>
      <c r="B62" s="2" t="s">
        <v>248</v>
      </c>
      <c r="C62" s="78"/>
      <c r="D62" s="78"/>
      <c r="E62" s="78"/>
      <c r="F62" s="3"/>
      <c r="G62" s="5"/>
      <c r="H62" s="3"/>
      <c r="I62" s="3"/>
    </row>
    <row r="63" spans="1:9" s="4" customFormat="1" ht="18.75" customHeight="1" x14ac:dyDescent="0.5">
      <c r="A63" s="63"/>
      <c r="B63" s="2" t="s">
        <v>118</v>
      </c>
      <c r="C63" s="56">
        <v>1</v>
      </c>
      <c r="D63" s="78" t="s">
        <v>14</v>
      </c>
      <c r="E63" s="78">
        <v>3500</v>
      </c>
      <c r="F63" s="3">
        <f t="shared" ref="F63" si="32">C63*E63</f>
        <v>3500</v>
      </c>
      <c r="G63" s="5">
        <v>500</v>
      </c>
      <c r="H63" s="3">
        <f t="shared" ref="H63" si="33">C63*G63</f>
        <v>500</v>
      </c>
      <c r="I63" s="3">
        <f t="shared" ref="I63" si="34">F63+H63</f>
        <v>4000</v>
      </c>
    </row>
    <row r="64" spans="1:9" s="4" customFormat="1" ht="18.75" customHeight="1" x14ac:dyDescent="0.5">
      <c r="A64" s="63"/>
      <c r="B64" s="2" t="s">
        <v>249</v>
      </c>
      <c r="C64" s="78"/>
      <c r="D64" s="78"/>
      <c r="E64" s="78"/>
      <c r="F64" s="3"/>
      <c r="G64" s="5"/>
      <c r="H64" s="3"/>
      <c r="I64" s="3"/>
    </row>
    <row r="65" spans="1:11" s="38" customFormat="1" x14ac:dyDescent="0.5">
      <c r="A65" s="44">
        <v>2.4</v>
      </c>
      <c r="B65" s="83" t="s">
        <v>109</v>
      </c>
      <c r="C65" s="84"/>
      <c r="D65" s="44"/>
      <c r="E65" s="44"/>
      <c r="F65" s="44"/>
      <c r="G65" s="44"/>
      <c r="H65" s="44"/>
      <c r="I65" s="44"/>
    </row>
    <row r="66" spans="1:11" s="4" customFormat="1" ht="18.75" customHeight="1" x14ac:dyDescent="0.5">
      <c r="A66" s="72"/>
      <c r="B66" s="85" t="s">
        <v>46</v>
      </c>
      <c r="C66" s="56">
        <v>3</v>
      </c>
      <c r="D66" s="72" t="s">
        <v>14</v>
      </c>
      <c r="E66" s="74">
        <v>1495</v>
      </c>
      <c r="F66" s="74">
        <f>C66*E66</f>
        <v>4485</v>
      </c>
      <c r="G66" s="69">
        <v>115</v>
      </c>
      <c r="H66" s="3">
        <f>C66*G66</f>
        <v>345</v>
      </c>
      <c r="I66" s="86">
        <f>H66+F66</f>
        <v>4830</v>
      </c>
    </row>
    <row r="67" spans="1:11" s="4" customFormat="1" ht="18.75" customHeight="1" x14ac:dyDescent="0.5">
      <c r="A67" s="72"/>
      <c r="B67" s="87" t="s">
        <v>250</v>
      </c>
      <c r="C67" s="88"/>
      <c r="D67" s="72"/>
      <c r="E67" s="74"/>
      <c r="F67" s="74"/>
      <c r="G67" s="74"/>
      <c r="H67" s="74"/>
      <c r="I67" s="86"/>
    </row>
    <row r="68" spans="1:11" s="4" customFormat="1" ht="18.75" customHeight="1" x14ac:dyDescent="0.5">
      <c r="A68" s="72"/>
      <c r="B68" s="85" t="s">
        <v>115</v>
      </c>
      <c r="C68" s="56">
        <v>2</v>
      </c>
      <c r="D68" s="72" t="s">
        <v>31</v>
      </c>
      <c r="E68" s="74">
        <v>52</v>
      </c>
      <c r="F68" s="74">
        <f>C68*E68</f>
        <v>104</v>
      </c>
      <c r="G68" s="69">
        <v>80</v>
      </c>
      <c r="H68" s="3">
        <f>C68*G68</f>
        <v>160</v>
      </c>
      <c r="I68" s="86">
        <f>H68+F68</f>
        <v>264</v>
      </c>
    </row>
    <row r="69" spans="1:11" s="4" customFormat="1" ht="18.75" customHeight="1" x14ac:dyDescent="0.5">
      <c r="A69" s="72"/>
      <c r="B69" s="85"/>
      <c r="C69" s="56"/>
      <c r="D69" s="72"/>
      <c r="E69" s="74"/>
      <c r="F69" s="74"/>
      <c r="G69" s="69"/>
      <c r="H69" s="3"/>
      <c r="I69" s="86"/>
    </row>
    <row r="70" spans="1:11" s="38" customFormat="1" x14ac:dyDescent="0.5">
      <c r="A70" s="44"/>
      <c r="B70" s="30" t="s">
        <v>136</v>
      </c>
      <c r="C70" s="44"/>
      <c r="D70" s="44"/>
      <c r="E70" s="44"/>
      <c r="F70" s="162">
        <f>SUM(F52:F68)</f>
        <v>24039</v>
      </c>
      <c r="G70" s="44"/>
      <c r="H70" s="162">
        <f>SUM(H52:H68)</f>
        <v>6681</v>
      </c>
      <c r="I70" s="89">
        <f>SUM(I52:I68)</f>
        <v>30720</v>
      </c>
      <c r="K70" s="156">
        <f>SUM(F70+H70)</f>
        <v>30720</v>
      </c>
    </row>
    <row r="71" spans="1:11" s="38" customFormat="1" x14ac:dyDescent="0.5">
      <c r="A71" s="44"/>
      <c r="B71" s="30" t="s">
        <v>183</v>
      </c>
      <c r="C71" s="44"/>
      <c r="D71" s="44"/>
      <c r="E71" s="44"/>
      <c r="F71" s="162"/>
      <c r="G71" s="44"/>
      <c r="H71" s="162"/>
      <c r="I71" s="189">
        <f>SUM(I70*1.3056)</f>
        <v>40108.032000000007</v>
      </c>
      <c r="K71" s="156"/>
    </row>
    <row r="72" spans="1:11" s="38" customFormat="1" ht="22.5" thickBot="1" x14ac:dyDescent="0.55000000000000004">
      <c r="A72" s="90"/>
      <c r="B72" s="44" t="s">
        <v>10</v>
      </c>
      <c r="C72" s="44"/>
      <c r="D72" s="62"/>
      <c r="E72" s="91"/>
      <c r="F72" s="62"/>
      <c r="G72" s="92"/>
      <c r="H72" s="62"/>
      <c r="I72" s="93">
        <v>40000</v>
      </c>
    </row>
    <row r="73" spans="1:11" s="41" customFormat="1" ht="13.5" customHeight="1" thickTop="1" x14ac:dyDescent="0.5">
      <c r="A73" s="40"/>
      <c r="B73" s="94"/>
      <c r="C73" s="40"/>
      <c r="D73" s="40"/>
      <c r="E73" s="40"/>
      <c r="F73" s="40"/>
      <c r="G73" s="40"/>
      <c r="H73" s="40"/>
      <c r="I73" s="95"/>
    </row>
    <row r="74" spans="1:11" s="38" customFormat="1" ht="23.25" customHeight="1" x14ac:dyDescent="0.5">
      <c r="A74" s="96"/>
      <c r="B74" s="97"/>
      <c r="C74" s="98"/>
      <c r="D74" s="34"/>
      <c r="E74" s="99"/>
      <c r="F74" s="222" t="str">
        <f>"("&amp;BAHTTEXT(I72)&amp;")"</f>
        <v>(สี่หมื่นบาทถ้วน)</v>
      </c>
      <c r="G74" s="223"/>
      <c r="H74" s="224"/>
      <c r="I74" s="100"/>
    </row>
    <row r="75" spans="1:11" s="41" customFormat="1" x14ac:dyDescent="0.5">
      <c r="A75" s="197">
        <v>3</v>
      </c>
      <c r="B75" s="196" t="s">
        <v>291</v>
      </c>
      <c r="C75" s="193"/>
      <c r="D75" s="193"/>
      <c r="E75" s="193"/>
      <c r="F75" s="39"/>
      <c r="G75" s="39"/>
      <c r="H75" s="39"/>
      <c r="I75" s="40"/>
    </row>
    <row r="76" spans="1:11" s="41" customFormat="1" x14ac:dyDescent="0.5">
      <c r="A76" s="39"/>
      <c r="B76" s="101" t="s">
        <v>169</v>
      </c>
      <c r="C76" s="39"/>
      <c r="D76" s="39"/>
      <c r="E76" s="48"/>
      <c r="F76" s="48"/>
      <c r="G76" s="35"/>
      <c r="H76" s="48"/>
      <c r="I76" s="48"/>
    </row>
    <row r="77" spans="1:11" s="4" customFormat="1" ht="18.75" customHeight="1" x14ac:dyDescent="0.5">
      <c r="A77" s="117">
        <v>3.1</v>
      </c>
      <c r="B77" s="118" t="s">
        <v>172</v>
      </c>
      <c r="C77" s="119"/>
      <c r="D77" s="120"/>
      <c r="E77" s="78"/>
      <c r="F77" s="78"/>
      <c r="G77" s="78"/>
      <c r="H77" s="121"/>
      <c r="I77" s="78"/>
    </row>
    <row r="78" spans="1:11" s="122" customFormat="1" x14ac:dyDescent="0.5">
      <c r="A78" s="117"/>
      <c r="B78" s="46" t="s">
        <v>151</v>
      </c>
      <c r="C78" s="59">
        <v>2.5</v>
      </c>
      <c r="D78" s="48" t="s">
        <v>152</v>
      </c>
      <c r="E78" s="48">
        <v>2300</v>
      </c>
      <c r="F78" s="48">
        <f>C78*E78</f>
        <v>5750</v>
      </c>
      <c r="G78" s="35">
        <v>398</v>
      </c>
      <c r="H78" s="121">
        <f>G78*C78</f>
        <v>995</v>
      </c>
      <c r="I78" s="48">
        <f>F78+H78</f>
        <v>6745</v>
      </c>
    </row>
    <row r="79" spans="1:11" s="176" customFormat="1" x14ac:dyDescent="0.5">
      <c r="A79" s="117"/>
      <c r="B79" s="46" t="s">
        <v>54</v>
      </c>
      <c r="C79" s="59">
        <v>25</v>
      </c>
      <c r="D79" s="48" t="s">
        <v>21</v>
      </c>
      <c r="E79" s="48">
        <v>27</v>
      </c>
      <c r="F79" s="48">
        <f>C79*E79</f>
        <v>675</v>
      </c>
      <c r="G79" s="35">
        <v>5</v>
      </c>
      <c r="H79" s="121">
        <f>G79*C79</f>
        <v>125</v>
      </c>
      <c r="I79" s="48">
        <f>F79+H79</f>
        <v>800</v>
      </c>
      <c r="K79" s="178">
        <f>SUM(I79:I79)</f>
        <v>800</v>
      </c>
    </row>
    <row r="80" spans="1:11" s="176" customFormat="1" x14ac:dyDescent="0.5">
      <c r="A80" s="134">
        <v>3.2</v>
      </c>
      <c r="B80" s="170" t="s">
        <v>171</v>
      </c>
      <c r="C80" s="59"/>
      <c r="D80" s="136"/>
      <c r="E80" s="48"/>
      <c r="F80" s="48"/>
      <c r="G80" s="35"/>
      <c r="H80" s="121"/>
      <c r="I80" s="48"/>
      <c r="K80" s="178"/>
    </row>
    <row r="81" spans="1:22" s="41" customFormat="1" x14ac:dyDescent="0.5">
      <c r="A81" s="39"/>
      <c r="B81" s="101" t="s">
        <v>251</v>
      </c>
      <c r="C81" s="39">
        <v>1</v>
      </c>
      <c r="D81" s="39" t="s">
        <v>14</v>
      </c>
      <c r="E81" s="48">
        <v>15450</v>
      </c>
      <c r="F81" s="48">
        <f>C81*E81</f>
        <v>15450</v>
      </c>
      <c r="G81" s="35">
        <v>4635</v>
      </c>
      <c r="H81" s="48">
        <f>C81*G81</f>
        <v>4635</v>
      </c>
      <c r="I81" s="48">
        <f>F81+H81</f>
        <v>20085</v>
      </c>
    </row>
    <row r="82" spans="1:22" s="41" customFormat="1" x14ac:dyDescent="0.5">
      <c r="A82" s="39"/>
      <c r="B82" s="101" t="s">
        <v>166</v>
      </c>
      <c r="C82" s="39"/>
      <c r="D82" s="39"/>
      <c r="E82" s="39"/>
      <c r="F82" s="39"/>
      <c r="G82" s="39"/>
      <c r="H82" s="39"/>
      <c r="I82" s="40"/>
    </row>
    <row r="83" spans="1:22" s="41" customFormat="1" x14ac:dyDescent="0.5">
      <c r="A83" s="39"/>
      <c r="B83" s="101" t="s">
        <v>167</v>
      </c>
      <c r="C83" s="39"/>
      <c r="D83" s="39"/>
      <c r="E83" s="39"/>
      <c r="F83" s="39"/>
      <c r="G83" s="39"/>
      <c r="H83" s="39"/>
      <c r="I83" s="40"/>
    </row>
    <row r="84" spans="1:22" s="41" customFormat="1" x14ac:dyDescent="0.5">
      <c r="A84" s="39"/>
      <c r="B84" s="101" t="s">
        <v>168</v>
      </c>
      <c r="C84" s="39"/>
      <c r="D84" s="39"/>
      <c r="E84" s="39"/>
      <c r="F84" s="39"/>
      <c r="G84" s="39"/>
      <c r="H84" s="39"/>
      <c r="I84" s="40"/>
    </row>
    <row r="85" spans="1:22" s="41" customFormat="1" x14ac:dyDescent="0.5">
      <c r="A85" s="39">
        <v>3.2</v>
      </c>
      <c r="B85" s="153" t="s">
        <v>170</v>
      </c>
      <c r="C85" s="39"/>
      <c r="D85" s="39"/>
      <c r="E85" s="39"/>
      <c r="F85" s="39"/>
      <c r="G85" s="39"/>
      <c r="H85" s="39"/>
      <c r="I85" s="40"/>
    </row>
    <row r="86" spans="1:22" s="41" customFormat="1" x14ac:dyDescent="0.5">
      <c r="A86" s="39"/>
      <c r="B86" s="101" t="s">
        <v>112</v>
      </c>
      <c r="C86" s="39">
        <v>20</v>
      </c>
      <c r="D86" s="39" t="s">
        <v>21</v>
      </c>
      <c r="E86" s="48">
        <v>40</v>
      </c>
      <c r="F86" s="48">
        <f>C86*E86</f>
        <v>800</v>
      </c>
      <c r="G86" s="35">
        <v>35</v>
      </c>
      <c r="H86" s="48">
        <f>C86*G86</f>
        <v>700</v>
      </c>
      <c r="I86" s="48">
        <f>F86+H86</f>
        <v>1500</v>
      </c>
    </row>
    <row r="87" spans="1:22" s="41" customFormat="1" x14ac:dyDescent="0.5">
      <c r="A87" s="102"/>
      <c r="B87" s="103" t="s">
        <v>111</v>
      </c>
      <c r="C87" s="102"/>
      <c r="D87" s="102"/>
      <c r="E87" s="104"/>
      <c r="F87" s="104"/>
      <c r="G87" s="105"/>
      <c r="H87" s="104"/>
      <c r="I87" s="78"/>
    </row>
    <row r="88" spans="1:22" s="38" customFormat="1" x14ac:dyDescent="0.5">
      <c r="A88" s="106"/>
      <c r="B88" s="107" t="s">
        <v>137</v>
      </c>
      <c r="C88" s="39">
        <v>20</v>
      </c>
      <c r="D88" s="39" t="s">
        <v>21</v>
      </c>
      <c r="E88" s="48">
        <v>50</v>
      </c>
      <c r="F88" s="48">
        <f>C88*E88</f>
        <v>1000</v>
      </c>
      <c r="G88" s="35">
        <v>30</v>
      </c>
      <c r="H88" s="48">
        <f>C88*G88</f>
        <v>600</v>
      </c>
      <c r="I88" s="48">
        <f>F88+H88</f>
        <v>1600</v>
      </c>
    </row>
    <row r="89" spans="1:22" s="38" customFormat="1" x14ac:dyDescent="0.5">
      <c r="A89" s="42"/>
      <c r="B89" s="30" t="s">
        <v>136</v>
      </c>
      <c r="C89" s="42"/>
      <c r="D89" s="42"/>
      <c r="E89" s="42"/>
      <c r="F89" s="163">
        <f>SUM(F78:F88)</f>
        <v>23675</v>
      </c>
      <c r="G89" s="42"/>
      <c r="H89" s="163">
        <f>SUM(H78:H88)</f>
        <v>7055</v>
      </c>
      <c r="I89" s="89">
        <f>SUM(I78:I88)</f>
        <v>30730</v>
      </c>
    </row>
    <row r="90" spans="1:22" s="38" customFormat="1" x14ac:dyDescent="0.5">
      <c r="A90" s="44"/>
      <c r="B90" s="30" t="s">
        <v>183</v>
      </c>
      <c r="C90" s="44"/>
      <c r="D90" s="44"/>
      <c r="E90" s="44"/>
      <c r="F90" s="162"/>
      <c r="G90" s="44"/>
      <c r="H90" s="162"/>
      <c r="I90" s="189">
        <f>SUM(I89*1.3056)</f>
        <v>40121.088000000003</v>
      </c>
      <c r="K90" s="156"/>
    </row>
    <row r="91" spans="1:22" s="38" customFormat="1" ht="22.5" thickBot="1" x14ac:dyDescent="0.55000000000000004">
      <c r="A91" s="90"/>
      <c r="B91" s="44" t="s">
        <v>10</v>
      </c>
      <c r="C91" s="44"/>
      <c r="D91" s="31"/>
      <c r="E91" s="108"/>
      <c r="F91" s="57"/>
      <c r="G91" s="109"/>
      <c r="H91" s="31"/>
      <c r="I91" s="110">
        <v>40000</v>
      </c>
      <c r="K91" s="111">
        <f>SUM(I44:I82)</f>
        <v>279878.19542400003</v>
      </c>
    </row>
    <row r="92" spans="1:22" s="38" customFormat="1" ht="11.25" customHeight="1" thickTop="1" x14ac:dyDescent="0.5">
      <c r="A92" s="112"/>
      <c r="B92" s="113"/>
      <c r="C92" s="113"/>
      <c r="D92" s="36"/>
      <c r="E92" s="114"/>
      <c r="F92" s="36"/>
      <c r="G92" s="115"/>
      <c r="H92" s="36"/>
      <c r="I92" s="37"/>
    </row>
    <row r="93" spans="1:22" s="38" customFormat="1" ht="23.25" customHeight="1" x14ac:dyDescent="0.5">
      <c r="A93" s="96"/>
      <c r="B93" s="97"/>
      <c r="C93" s="98"/>
      <c r="D93" s="34"/>
      <c r="E93" s="99"/>
      <c r="F93" s="222" t="str">
        <f>"("&amp;BAHTTEXT(I91)&amp;")"</f>
        <v>(สี่หมื่นบาทถ้วน)</v>
      </c>
      <c r="G93" s="223"/>
      <c r="H93" s="224"/>
      <c r="I93" s="100"/>
    </row>
    <row r="94" spans="1:22" s="41" customFormat="1" x14ac:dyDescent="0.5">
      <c r="A94" s="197">
        <v>4</v>
      </c>
      <c r="B94" s="196" t="s">
        <v>214</v>
      </c>
      <c r="C94" s="193"/>
      <c r="D94" s="193"/>
      <c r="E94" s="193"/>
      <c r="F94" s="39"/>
      <c r="G94" s="39"/>
      <c r="H94" s="39"/>
      <c r="I94" s="40"/>
    </row>
    <row r="95" spans="1:22" s="38" customFormat="1" x14ac:dyDescent="0.5">
      <c r="A95" s="42">
        <v>4.0999999999999996</v>
      </c>
      <c r="B95" s="43" t="s">
        <v>138</v>
      </c>
      <c r="C95" s="42"/>
      <c r="D95" s="42"/>
      <c r="E95" s="42"/>
      <c r="F95" s="42"/>
      <c r="G95" s="42"/>
      <c r="H95" s="42"/>
      <c r="I95" s="44"/>
    </row>
    <row r="96" spans="1:22" s="38" customFormat="1" x14ac:dyDescent="0.5">
      <c r="A96" s="44"/>
      <c r="B96" s="55" t="s">
        <v>29</v>
      </c>
      <c r="C96" s="56">
        <v>2</v>
      </c>
      <c r="D96" s="44" t="s">
        <v>18</v>
      </c>
      <c r="E96" s="31">
        <v>1513</v>
      </c>
      <c r="F96" s="31">
        <f>E96*C96</f>
        <v>3026</v>
      </c>
      <c r="G96" s="35">
        <v>571.20000000000005</v>
      </c>
      <c r="H96" s="31">
        <f>G96*C96</f>
        <v>1142.4000000000001</v>
      </c>
      <c r="I96" s="31">
        <f>F96+H96</f>
        <v>4168.3999999999996</v>
      </c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1:9" s="38" customFormat="1" x14ac:dyDescent="0.5">
      <c r="A97" s="42"/>
      <c r="B97" s="60" t="s">
        <v>23</v>
      </c>
      <c r="C97" s="59"/>
      <c r="D97" s="42"/>
      <c r="E97" s="57"/>
      <c r="F97" s="57"/>
      <c r="G97" s="57"/>
      <c r="H97" s="57"/>
      <c r="I97" s="31"/>
    </row>
    <row r="98" spans="1:9" s="38" customFormat="1" x14ac:dyDescent="0.5">
      <c r="A98" s="42">
        <v>4.2</v>
      </c>
      <c r="B98" s="43" t="s">
        <v>196</v>
      </c>
      <c r="C98" s="59"/>
      <c r="D98" s="42"/>
      <c r="E98" s="57"/>
      <c r="F98" s="57"/>
      <c r="G98" s="57"/>
      <c r="H98" s="57"/>
      <c r="I98" s="31"/>
    </row>
    <row r="99" spans="1:9" s="38" customFormat="1" x14ac:dyDescent="0.5">
      <c r="A99" s="42"/>
      <c r="B99" s="60" t="s">
        <v>252</v>
      </c>
      <c r="C99" s="61">
        <v>5</v>
      </c>
      <c r="D99" s="42" t="s">
        <v>21</v>
      </c>
      <c r="E99" s="57">
        <v>0</v>
      </c>
      <c r="F99" s="57">
        <f t="shared" ref="F99" si="35">E99*C99</f>
        <v>0</v>
      </c>
      <c r="G99" s="57">
        <v>167</v>
      </c>
      <c r="H99" s="57">
        <f t="shared" ref="H99" si="36">G99*C99</f>
        <v>835</v>
      </c>
      <c r="I99" s="31">
        <f t="shared" ref="I99" si="37">F99+H99</f>
        <v>835</v>
      </c>
    </row>
    <row r="100" spans="1:9" s="38" customFormat="1" x14ac:dyDescent="0.5">
      <c r="A100" s="42"/>
      <c r="B100" s="60" t="s">
        <v>233</v>
      </c>
      <c r="C100" s="59">
        <v>2</v>
      </c>
      <c r="D100" s="42" t="s">
        <v>18</v>
      </c>
      <c r="E100" s="57">
        <v>1485</v>
      </c>
      <c r="F100" s="57">
        <f t="shared" ref="F100" si="38">E100*C100</f>
        <v>2970</v>
      </c>
      <c r="G100" s="35">
        <v>571.20000000000005</v>
      </c>
      <c r="H100" s="57">
        <f t="shared" ref="H100" si="39">G100*C100</f>
        <v>1142.4000000000001</v>
      </c>
      <c r="I100" s="31">
        <f t="shared" ref="I100" si="40">F100+H100</f>
        <v>4112.3999999999996</v>
      </c>
    </row>
    <row r="101" spans="1:9" s="38" customFormat="1" x14ac:dyDescent="0.5">
      <c r="A101" s="42"/>
      <c r="B101" s="60" t="s">
        <v>234</v>
      </c>
      <c r="C101" s="59">
        <v>3</v>
      </c>
      <c r="D101" s="42" t="s">
        <v>18</v>
      </c>
      <c r="E101" s="57">
        <v>1045</v>
      </c>
      <c r="F101" s="57">
        <f>E101*C101</f>
        <v>3135</v>
      </c>
      <c r="G101" s="35">
        <v>420</v>
      </c>
      <c r="H101" s="57">
        <f>G101*C101</f>
        <v>1260</v>
      </c>
      <c r="I101" s="31">
        <f>F101+H101</f>
        <v>4395</v>
      </c>
    </row>
    <row r="102" spans="1:9" s="38" customFormat="1" x14ac:dyDescent="0.5">
      <c r="A102" s="42">
        <v>4.3</v>
      </c>
      <c r="B102" s="43" t="s">
        <v>72</v>
      </c>
      <c r="C102" s="59"/>
      <c r="D102" s="42"/>
      <c r="E102" s="57"/>
      <c r="F102" s="57"/>
      <c r="G102" s="57"/>
      <c r="H102" s="57"/>
      <c r="I102" s="31"/>
    </row>
    <row r="103" spans="1:9" s="38" customFormat="1" x14ac:dyDescent="0.5">
      <c r="A103" s="42"/>
      <c r="B103" s="60" t="s">
        <v>253</v>
      </c>
      <c r="C103" s="59">
        <v>2</v>
      </c>
      <c r="D103" s="42" t="s">
        <v>18</v>
      </c>
      <c r="E103" s="57">
        <v>1485</v>
      </c>
      <c r="F103" s="57">
        <f t="shared" ref="F103:F112" si="41">E103*C103</f>
        <v>2970</v>
      </c>
      <c r="G103" s="35">
        <v>571.20000000000005</v>
      </c>
      <c r="H103" s="57">
        <f t="shared" ref="H103:H112" si="42">G103*C103</f>
        <v>1142.4000000000001</v>
      </c>
      <c r="I103" s="31">
        <f t="shared" ref="I103:I112" si="43">F103+H103</f>
        <v>4112.3999999999996</v>
      </c>
    </row>
    <row r="104" spans="1:9" s="38" customFormat="1" x14ac:dyDescent="0.5">
      <c r="A104" s="42"/>
      <c r="B104" s="60" t="s">
        <v>30</v>
      </c>
      <c r="C104" s="59"/>
      <c r="D104" s="42"/>
      <c r="E104" s="57"/>
      <c r="F104" s="57"/>
      <c r="G104" s="57"/>
      <c r="H104" s="57"/>
      <c r="I104" s="31"/>
    </row>
    <row r="105" spans="1:9" s="38" customFormat="1" x14ac:dyDescent="0.5">
      <c r="A105" s="42"/>
      <c r="B105" s="60" t="s">
        <v>27</v>
      </c>
      <c r="C105" s="59">
        <v>2</v>
      </c>
      <c r="D105" s="42" t="s">
        <v>15</v>
      </c>
      <c r="E105" s="57">
        <v>140</v>
      </c>
      <c r="F105" s="57">
        <f t="shared" ref="F105:F107" si="44">E105*C105</f>
        <v>280</v>
      </c>
      <c r="G105" s="35">
        <f t="shared" ref="G105:G107" si="45">SUM(E105*0.2)</f>
        <v>28</v>
      </c>
      <c r="H105" s="57">
        <f t="shared" ref="H105:H107" si="46">G105*C105</f>
        <v>56</v>
      </c>
      <c r="I105" s="31">
        <f t="shared" ref="I105:I107" si="47">F105+H105</f>
        <v>336</v>
      </c>
    </row>
    <row r="106" spans="1:9" s="38" customFormat="1" x14ac:dyDescent="0.5">
      <c r="A106" s="42"/>
      <c r="B106" s="101" t="s">
        <v>26</v>
      </c>
      <c r="C106" s="59">
        <v>15</v>
      </c>
      <c r="D106" s="42" t="s">
        <v>18</v>
      </c>
      <c r="E106" s="57">
        <v>260</v>
      </c>
      <c r="F106" s="57">
        <f t="shared" si="44"/>
        <v>3900</v>
      </c>
      <c r="G106" s="35">
        <f t="shared" si="45"/>
        <v>52</v>
      </c>
      <c r="H106" s="57">
        <f t="shared" si="46"/>
        <v>780</v>
      </c>
      <c r="I106" s="31">
        <f t="shared" si="47"/>
        <v>4680</v>
      </c>
    </row>
    <row r="107" spans="1:9" s="41" customFormat="1" x14ac:dyDescent="0.5">
      <c r="A107" s="39"/>
      <c r="B107" s="101" t="s">
        <v>144</v>
      </c>
      <c r="C107" s="131">
        <v>3</v>
      </c>
      <c r="D107" s="39" t="s">
        <v>18</v>
      </c>
      <c r="E107" s="49">
        <v>458</v>
      </c>
      <c r="F107" s="49">
        <f t="shared" si="44"/>
        <v>1374</v>
      </c>
      <c r="G107" s="35">
        <f t="shared" si="45"/>
        <v>91.600000000000009</v>
      </c>
      <c r="H107" s="49">
        <f t="shared" si="46"/>
        <v>274.8</v>
      </c>
      <c r="I107" s="169">
        <f t="shared" si="47"/>
        <v>1648.8</v>
      </c>
    </row>
    <row r="108" spans="1:9" s="41" customFormat="1" x14ac:dyDescent="0.5">
      <c r="A108" s="39"/>
      <c r="B108" s="101" t="s">
        <v>145</v>
      </c>
      <c r="C108" s="131"/>
      <c r="D108" s="39"/>
      <c r="E108" s="49"/>
      <c r="F108" s="49"/>
      <c r="G108" s="49"/>
      <c r="H108" s="49"/>
      <c r="I108" s="169"/>
    </row>
    <row r="109" spans="1:9" s="38" customFormat="1" x14ac:dyDescent="0.5">
      <c r="A109" s="42"/>
      <c r="B109" s="60" t="s">
        <v>146</v>
      </c>
      <c r="C109" s="59">
        <v>2</v>
      </c>
      <c r="D109" s="42" t="s">
        <v>18</v>
      </c>
      <c r="E109" s="57">
        <v>250</v>
      </c>
      <c r="F109" s="57">
        <f t="shared" ref="F109" si="48">E109*C109</f>
        <v>500</v>
      </c>
      <c r="G109" s="35">
        <v>158</v>
      </c>
      <c r="H109" s="57">
        <f t="shared" ref="H109" si="49">G109*C109</f>
        <v>316</v>
      </c>
      <c r="I109" s="31">
        <f t="shared" ref="I109" si="50">F109+H109</f>
        <v>816</v>
      </c>
    </row>
    <row r="110" spans="1:9" s="38" customFormat="1" x14ac:dyDescent="0.5">
      <c r="A110" s="42"/>
      <c r="B110" s="60" t="s">
        <v>147</v>
      </c>
      <c r="C110" s="59"/>
      <c r="D110" s="42"/>
      <c r="E110" s="57"/>
      <c r="F110" s="57"/>
      <c r="G110" s="57"/>
      <c r="H110" s="57"/>
      <c r="I110" s="31"/>
    </row>
    <row r="111" spans="1:9" s="38" customFormat="1" x14ac:dyDescent="0.5">
      <c r="A111" s="42">
        <v>4.4000000000000004</v>
      </c>
      <c r="B111" s="43" t="s">
        <v>28</v>
      </c>
      <c r="C111" s="59"/>
      <c r="D111" s="42"/>
      <c r="E111" s="57"/>
      <c r="F111" s="57"/>
      <c r="G111" s="57"/>
      <c r="H111" s="57"/>
      <c r="I111" s="31"/>
    </row>
    <row r="112" spans="1:9" s="38" customFormat="1" x14ac:dyDescent="0.5">
      <c r="A112" s="42"/>
      <c r="B112" s="60" t="s">
        <v>17</v>
      </c>
      <c r="C112" s="131">
        <v>5</v>
      </c>
      <c r="D112" s="39" t="s">
        <v>21</v>
      </c>
      <c r="E112" s="57">
        <v>50</v>
      </c>
      <c r="F112" s="57">
        <f t="shared" si="41"/>
        <v>250</v>
      </c>
      <c r="G112" s="35">
        <v>35</v>
      </c>
      <c r="H112" s="57">
        <f t="shared" si="42"/>
        <v>175</v>
      </c>
      <c r="I112" s="31">
        <f t="shared" si="43"/>
        <v>425</v>
      </c>
    </row>
    <row r="113" spans="1:11" s="4" customFormat="1" x14ac:dyDescent="0.5">
      <c r="A113" s="63">
        <v>4.5</v>
      </c>
      <c r="B113" s="77" t="s">
        <v>105</v>
      </c>
      <c r="C113" s="59"/>
      <c r="D113" s="78"/>
      <c r="E113" s="78"/>
      <c r="F113" s="3"/>
      <c r="G113" s="35"/>
      <c r="H113" s="3"/>
      <c r="I113" s="3"/>
    </row>
    <row r="114" spans="1:11" s="4" customFormat="1" x14ac:dyDescent="0.5">
      <c r="A114" s="1"/>
      <c r="B114" s="2" t="s">
        <v>40</v>
      </c>
      <c r="C114" s="59">
        <v>1</v>
      </c>
      <c r="D114" s="48" t="s">
        <v>14</v>
      </c>
      <c r="E114" s="48">
        <v>560</v>
      </c>
      <c r="F114" s="48">
        <f>C114*E114</f>
        <v>560</v>
      </c>
      <c r="G114" s="35">
        <f t="shared" ref="G114:G116" si="51">SUM(E114*0.2)</f>
        <v>112</v>
      </c>
      <c r="H114" s="3">
        <f>C114*G114</f>
        <v>112</v>
      </c>
      <c r="I114" s="3">
        <f>F114+H114</f>
        <v>672</v>
      </c>
    </row>
    <row r="115" spans="1:11" s="4" customFormat="1" x14ac:dyDescent="0.5">
      <c r="A115" s="1"/>
      <c r="B115" s="2" t="s">
        <v>41</v>
      </c>
      <c r="C115" s="59">
        <v>3</v>
      </c>
      <c r="D115" s="48" t="s">
        <v>14</v>
      </c>
      <c r="E115" s="48">
        <v>546</v>
      </c>
      <c r="F115" s="48">
        <f>C115*E115</f>
        <v>1638</v>
      </c>
      <c r="G115" s="35">
        <f t="shared" si="51"/>
        <v>109.2</v>
      </c>
      <c r="H115" s="3">
        <f>C115*G115</f>
        <v>327.60000000000002</v>
      </c>
      <c r="I115" s="3">
        <f>F115+H115</f>
        <v>1965.6</v>
      </c>
    </row>
    <row r="116" spans="1:11" s="4" customFormat="1" x14ac:dyDescent="0.5">
      <c r="A116" s="1"/>
      <c r="B116" s="2" t="s">
        <v>42</v>
      </c>
      <c r="C116" s="59">
        <v>1</v>
      </c>
      <c r="D116" s="48" t="s">
        <v>14</v>
      </c>
      <c r="E116" s="48">
        <v>273</v>
      </c>
      <c r="F116" s="48">
        <f>C116*E116</f>
        <v>273</v>
      </c>
      <c r="G116" s="35">
        <f t="shared" si="51"/>
        <v>54.6</v>
      </c>
      <c r="H116" s="3">
        <f>C116*G116</f>
        <v>54.6</v>
      </c>
      <c r="I116" s="3">
        <f>F116+H116</f>
        <v>327.60000000000002</v>
      </c>
    </row>
    <row r="117" spans="1:11" s="79" customFormat="1" x14ac:dyDescent="0.5">
      <c r="A117" s="63">
        <v>4.5999999999999996</v>
      </c>
      <c r="B117" s="77" t="s">
        <v>190</v>
      </c>
      <c r="C117" s="78"/>
      <c r="D117" s="3"/>
      <c r="E117" s="3"/>
      <c r="F117" s="3"/>
      <c r="G117" s="62"/>
      <c r="H117" s="3"/>
      <c r="I117" s="3"/>
    </row>
    <row r="118" spans="1:11" s="38" customFormat="1" x14ac:dyDescent="0.5">
      <c r="A118" s="42"/>
      <c r="B118" s="60" t="s">
        <v>185</v>
      </c>
      <c r="C118" s="61">
        <v>5</v>
      </c>
      <c r="D118" s="42" t="s">
        <v>21</v>
      </c>
      <c r="E118" s="57">
        <v>0</v>
      </c>
      <c r="F118" s="57">
        <v>0</v>
      </c>
      <c r="G118" s="57">
        <v>167</v>
      </c>
      <c r="H118" s="57">
        <f t="shared" ref="H118" si="52">G118*C118</f>
        <v>835</v>
      </c>
      <c r="I118" s="31">
        <f t="shared" ref="I118" si="53">F118+H118</f>
        <v>835</v>
      </c>
    </row>
    <row r="119" spans="1:11" s="4" customFormat="1" ht="18.75" customHeight="1" x14ac:dyDescent="0.5">
      <c r="A119" s="1"/>
      <c r="B119" s="2" t="s">
        <v>60</v>
      </c>
      <c r="C119" s="56">
        <v>9</v>
      </c>
      <c r="D119" s="3" t="s">
        <v>18</v>
      </c>
      <c r="E119" s="3">
        <v>75</v>
      </c>
      <c r="F119" s="3">
        <f>C119*E119</f>
        <v>675</v>
      </c>
      <c r="G119" s="35">
        <f t="shared" ref="G119" si="54">SUM(E119*0.2)</f>
        <v>15</v>
      </c>
      <c r="H119" s="3">
        <f>C119*G119</f>
        <v>135</v>
      </c>
      <c r="I119" s="3">
        <f>F119+H119</f>
        <v>810</v>
      </c>
    </row>
    <row r="120" spans="1:11" s="4" customFormat="1" ht="18.75" customHeight="1" x14ac:dyDescent="0.5">
      <c r="A120" s="63"/>
      <c r="B120" s="80" t="s">
        <v>61</v>
      </c>
      <c r="C120" s="81"/>
      <c r="D120" s="78"/>
      <c r="E120" s="78"/>
      <c r="F120" s="78"/>
      <c r="G120" s="62"/>
      <c r="H120" s="69"/>
      <c r="I120" s="82"/>
    </row>
    <row r="121" spans="1:11" s="4" customFormat="1" ht="18.75" customHeight="1" x14ac:dyDescent="0.5">
      <c r="A121" s="1"/>
      <c r="B121" s="2" t="s">
        <v>60</v>
      </c>
      <c r="C121" s="56">
        <v>7</v>
      </c>
      <c r="D121" s="3" t="s">
        <v>18</v>
      </c>
      <c r="E121" s="3">
        <v>70</v>
      </c>
      <c r="F121" s="3">
        <f>C121*E121</f>
        <v>490</v>
      </c>
      <c r="G121" s="35">
        <f t="shared" ref="G121" si="55">SUM(E121*0.2)</f>
        <v>14</v>
      </c>
      <c r="H121" s="3">
        <f>C121*G121</f>
        <v>98</v>
      </c>
      <c r="I121" s="3">
        <f>F121+H121</f>
        <v>588</v>
      </c>
    </row>
    <row r="122" spans="1:11" s="4" customFormat="1" ht="18.75" customHeight="1" x14ac:dyDescent="0.5">
      <c r="A122" s="63"/>
      <c r="B122" s="80" t="s">
        <v>108</v>
      </c>
      <c r="C122" s="56"/>
      <c r="D122" s="78"/>
      <c r="E122" s="78"/>
      <c r="F122" s="78"/>
      <c r="G122" s="62"/>
      <c r="H122" s="69"/>
      <c r="I122" s="82"/>
    </row>
    <row r="123" spans="1:11" s="38" customFormat="1" x14ac:dyDescent="0.5">
      <c r="A123" s="42"/>
      <c r="B123" s="30" t="s">
        <v>136</v>
      </c>
      <c r="C123" s="42"/>
      <c r="D123" s="42"/>
      <c r="E123" s="42"/>
      <c r="F123" s="163">
        <f>SUM(F96:F116)</f>
        <v>20876</v>
      </c>
      <c r="G123" s="42"/>
      <c r="H123" s="163">
        <f>SUM(H96:H116)</f>
        <v>7618.2000000000016</v>
      </c>
      <c r="I123" s="89">
        <f>SUM(I96:I121)</f>
        <v>30727.199999999993</v>
      </c>
    </row>
    <row r="124" spans="1:11" s="38" customFormat="1" x14ac:dyDescent="0.5">
      <c r="A124" s="44"/>
      <c r="B124" s="30" t="s">
        <v>183</v>
      </c>
      <c r="C124" s="44"/>
      <c r="D124" s="44"/>
      <c r="E124" s="44"/>
      <c r="F124" s="162"/>
      <c r="G124" s="44"/>
      <c r="H124" s="162"/>
      <c r="I124" s="189">
        <f>SUM(I123*1.3056)</f>
        <v>40117.432319999993</v>
      </c>
      <c r="K124" s="156"/>
    </row>
    <row r="125" spans="1:11" s="38" customFormat="1" ht="22.5" thickBot="1" x14ac:dyDescent="0.55000000000000004">
      <c r="A125" s="90"/>
      <c r="B125" s="44" t="s">
        <v>10</v>
      </c>
      <c r="C125" s="44"/>
      <c r="D125" s="31"/>
      <c r="E125" s="108"/>
      <c r="F125" s="57"/>
      <c r="G125" s="109"/>
      <c r="H125" s="31"/>
      <c r="I125" s="110">
        <v>40000</v>
      </c>
      <c r="K125" s="111"/>
    </row>
    <row r="126" spans="1:11" s="38" customFormat="1" ht="22.5" thickTop="1" x14ac:dyDescent="0.5">
      <c r="A126" s="112"/>
      <c r="B126" s="113"/>
      <c r="C126" s="113"/>
      <c r="D126" s="36"/>
      <c r="E126" s="114"/>
      <c r="F126" s="36"/>
      <c r="G126" s="115"/>
      <c r="H126" s="36"/>
      <c r="I126" s="37"/>
    </row>
    <row r="127" spans="1:11" s="38" customFormat="1" ht="23.25" customHeight="1" x14ac:dyDescent="0.5">
      <c r="A127" s="96"/>
      <c r="B127" s="97"/>
      <c r="C127" s="98"/>
      <c r="D127" s="34"/>
      <c r="E127" s="99"/>
      <c r="F127" s="222" t="str">
        <f>"("&amp;BAHTTEXT(I125)&amp;")"</f>
        <v>(สี่หมื่นบาทถ้วน)</v>
      </c>
      <c r="G127" s="223"/>
      <c r="H127" s="224"/>
      <c r="I127" s="100"/>
    </row>
    <row r="128" spans="1:11" s="41" customFormat="1" x14ac:dyDescent="0.5">
      <c r="A128" s="198">
        <v>5</v>
      </c>
      <c r="B128" s="199" t="s">
        <v>215</v>
      </c>
      <c r="C128" s="194"/>
      <c r="D128" s="194"/>
      <c r="E128" s="194"/>
      <c r="F128" s="40"/>
      <c r="G128" s="40"/>
      <c r="H128" s="40"/>
      <c r="I128" s="40"/>
    </row>
    <row r="129" spans="1:22" s="38" customFormat="1" x14ac:dyDescent="0.5">
      <c r="A129" s="42">
        <v>5.0999999999999996</v>
      </c>
      <c r="B129" s="43" t="s">
        <v>138</v>
      </c>
      <c r="C129" s="42"/>
      <c r="D129" s="42"/>
      <c r="E129" s="42"/>
      <c r="F129" s="42"/>
      <c r="G129" s="42"/>
      <c r="H129" s="42"/>
      <c r="I129" s="44"/>
    </row>
    <row r="130" spans="1:22" s="54" customFormat="1" x14ac:dyDescent="0.5">
      <c r="A130" s="45"/>
      <c r="B130" s="46" t="s">
        <v>25</v>
      </c>
      <c r="C130" s="47">
        <v>2</v>
      </c>
      <c r="D130" s="48" t="s">
        <v>24</v>
      </c>
      <c r="E130" s="48">
        <v>338</v>
      </c>
      <c r="F130" s="48">
        <f>C130*E130</f>
        <v>676</v>
      </c>
      <c r="G130" s="35">
        <v>128</v>
      </c>
      <c r="H130" s="48">
        <f>C130*G130</f>
        <v>256</v>
      </c>
      <c r="I130" s="48">
        <f>F130+H130</f>
        <v>932</v>
      </c>
      <c r="J130" s="50"/>
      <c r="K130" s="51"/>
      <c r="L130" s="52"/>
      <c r="M130" s="52"/>
      <c r="N130" s="52"/>
      <c r="O130" s="52"/>
      <c r="P130" s="53"/>
      <c r="Q130" s="52"/>
      <c r="R130" s="52"/>
    </row>
    <row r="131" spans="1:22" s="38" customFormat="1" x14ac:dyDescent="0.5">
      <c r="A131" s="44"/>
      <c r="B131" s="55" t="s">
        <v>29</v>
      </c>
      <c r="C131" s="56">
        <v>2</v>
      </c>
      <c r="D131" s="44" t="s">
        <v>18</v>
      </c>
      <c r="E131" s="31">
        <v>1513</v>
      </c>
      <c r="F131" s="31">
        <f>E131*C131</f>
        <v>3026</v>
      </c>
      <c r="G131" s="35">
        <v>571.20000000000005</v>
      </c>
      <c r="H131" s="31">
        <f>G131*C131</f>
        <v>1142.4000000000001</v>
      </c>
      <c r="I131" s="31">
        <f>F131+H131</f>
        <v>4168.3999999999996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</row>
    <row r="132" spans="1:22" s="38" customFormat="1" x14ac:dyDescent="0.5">
      <c r="A132" s="42"/>
      <c r="B132" s="60" t="s">
        <v>23</v>
      </c>
      <c r="C132" s="59"/>
      <c r="D132" s="42"/>
      <c r="E132" s="57"/>
      <c r="F132" s="57"/>
      <c r="G132" s="57"/>
      <c r="H132" s="57"/>
      <c r="I132" s="31"/>
    </row>
    <row r="133" spans="1:22" s="4" customFormat="1" ht="18.75" customHeight="1" x14ac:dyDescent="0.5">
      <c r="A133" s="63">
        <v>5.2</v>
      </c>
      <c r="B133" s="64" t="s">
        <v>51</v>
      </c>
      <c r="C133" s="65"/>
      <c r="D133" s="65"/>
      <c r="E133" s="66"/>
      <c r="F133" s="66"/>
      <c r="G133" s="66"/>
      <c r="H133" s="66"/>
      <c r="I133" s="66"/>
    </row>
    <row r="134" spans="1:22" s="4" customFormat="1" ht="18.75" customHeight="1" x14ac:dyDescent="0.5">
      <c r="A134" s="67"/>
      <c r="B134" s="68" t="s">
        <v>254</v>
      </c>
      <c r="C134" s="56">
        <v>4</v>
      </c>
      <c r="D134" s="3" t="s">
        <v>18</v>
      </c>
      <c r="E134" s="69">
        <v>576</v>
      </c>
      <c r="F134" s="3">
        <f>C134*E134</f>
        <v>2304</v>
      </c>
      <c r="G134" s="35">
        <v>243.6</v>
      </c>
      <c r="H134" s="3">
        <f>C134*G134</f>
        <v>974.4</v>
      </c>
      <c r="I134" s="3">
        <f>F134+H134</f>
        <v>3278.4</v>
      </c>
    </row>
    <row r="135" spans="1:22" s="4" customFormat="1" ht="18.75" customHeight="1" x14ac:dyDescent="0.5">
      <c r="A135" s="67"/>
      <c r="B135" s="68" t="s">
        <v>236</v>
      </c>
      <c r="C135" s="3"/>
      <c r="D135" s="3"/>
      <c r="E135" s="69"/>
      <c r="F135" s="3"/>
      <c r="G135" s="69"/>
      <c r="H135" s="3"/>
      <c r="I135" s="3"/>
    </row>
    <row r="136" spans="1:22" s="4" customFormat="1" ht="18.75" customHeight="1" x14ac:dyDescent="0.5">
      <c r="A136" s="1"/>
      <c r="B136" s="2" t="s">
        <v>50</v>
      </c>
      <c r="C136" s="56">
        <v>3</v>
      </c>
      <c r="D136" s="3" t="s">
        <v>18</v>
      </c>
      <c r="E136" s="3">
        <v>456</v>
      </c>
      <c r="F136" s="3">
        <f>C136*E136</f>
        <v>1368</v>
      </c>
      <c r="G136" s="35">
        <v>195</v>
      </c>
      <c r="H136" s="3">
        <f>C136*G136</f>
        <v>585</v>
      </c>
      <c r="I136" s="3">
        <f>F136+H136</f>
        <v>1953</v>
      </c>
    </row>
    <row r="137" spans="1:22" s="76" customFormat="1" x14ac:dyDescent="0.5">
      <c r="A137" s="70"/>
      <c r="B137" s="71" t="s">
        <v>59</v>
      </c>
      <c r="C137" s="72">
        <v>11</v>
      </c>
      <c r="D137" s="73" t="s">
        <v>21</v>
      </c>
      <c r="E137" s="74">
        <v>375</v>
      </c>
      <c r="F137" s="74">
        <f>C137*E137</f>
        <v>4125</v>
      </c>
      <c r="G137" s="35">
        <v>70</v>
      </c>
      <c r="H137" s="3">
        <f>C137*G137</f>
        <v>770</v>
      </c>
      <c r="I137" s="75">
        <f>H137+F137</f>
        <v>4895</v>
      </c>
    </row>
    <row r="138" spans="1:22" s="76" customFormat="1" x14ac:dyDescent="0.5">
      <c r="A138" s="70"/>
      <c r="B138" s="71" t="s">
        <v>69</v>
      </c>
      <c r="C138" s="74"/>
      <c r="D138" s="73"/>
      <c r="E138" s="74"/>
      <c r="F138" s="74"/>
      <c r="G138" s="74"/>
      <c r="H138" s="74"/>
      <c r="I138" s="75"/>
    </row>
    <row r="139" spans="1:22" s="41" customFormat="1" x14ac:dyDescent="0.5">
      <c r="A139" s="40">
        <v>5.3</v>
      </c>
      <c r="B139" s="116" t="s">
        <v>39</v>
      </c>
      <c r="C139" s="40"/>
      <c r="D139" s="40"/>
      <c r="E139" s="40"/>
      <c r="F139" s="40"/>
      <c r="G139" s="40"/>
      <c r="H139" s="40"/>
      <c r="I139" s="40"/>
    </row>
    <row r="140" spans="1:22" s="122" customFormat="1" x14ac:dyDescent="0.5">
      <c r="A140" s="117"/>
      <c r="B140" s="46" t="s">
        <v>151</v>
      </c>
      <c r="C140" s="59">
        <v>2</v>
      </c>
      <c r="D140" s="48" t="s">
        <v>152</v>
      </c>
      <c r="E140" s="48">
        <v>2300</v>
      </c>
      <c r="F140" s="48">
        <f>C140*E140</f>
        <v>4600</v>
      </c>
      <c r="G140" s="35">
        <v>398</v>
      </c>
      <c r="H140" s="121">
        <f>G140*C140</f>
        <v>796</v>
      </c>
      <c r="I140" s="48">
        <f>F140+H140</f>
        <v>5396</v>
      </c>
    </row>
    <row r="141" spans="1:22" s="122" customFormat="1" x14ac:dyDescent="0.5">
      <c r="A141" s="117"/>
      <c r="B141" s="46" t="s">
        <v>54</v>
      </c>
      <c r="C141" s="56">
        <v>20</v>
      </c>
      <c r="D141" s="44" t="s">
        <v>21</v>
      </c>
      <c r="E141" s="48">
        <v>27</v>
      </c>
      <c r="F141" s="48">
        <f>C141*E141</f>
        <v>540</v>
      </c>
      <c r="G141" s="35">
        <v>5</v>
      </c>
      <c r="H141" s="121">
        <f>G141*C141</f>
        <v>100</v>
      </c>
      <c r="I141" s="48">
        <f>F141+H141</f>
        <v>640</v>
      </c>
      <c r="K141" s="123">
        <f>SUM(I141:I141)</f>
        <v>640</v>
      </c>
    </row>
    <row r="142" spans="1:22" s="38" customFormat="1" x14ac:dyDescent="0.5">
      <c r="A142" s="44"/>
      <c r="B142" s="55" t="s">
        <v>19</v>
      </c>
      <c r="C142" s="56">
        <v>2</v>
      </c>
      <c r="D142" s="44" t="s">
        <v>21</v>
      </c>
      <c r="E142" s="62">
        <v>315</v>
      </c>
      <c r="F142" s="62">
        <f t="shared" ref="F142:F150" si="56">E142*C142</f>
        <v>630</v>
      </c>
      <c r="G142" s="35">
        <v>158</v>
      </c>
      <c r="H142" s="62">
        <f t="shared" ref="H142:H150" si="57">G142*C142</f>
        <v>316</v>
      </c>
      <c r="I142" s="62">
        <f t="shared" ref="I142:I150" si="58">F142+H142</f>
        <v>946</v>
      </c>
    </row>
    <row r="143" spans="1:22" s="38" customFormat="1" x14ac:dyDescent="0.5">
      <c r="A143" s="44"/>
      <c r="B143" s="55" t="s">
        <v>245</v>
      </c>
      <c r="C143" s="56">
        <v>1</v>
      </c>
      <c r="D143" s="44" t="s">
        <v>14</v>
      </c>
      <c r="E143" s="62">
        <v>275</v>
      </c>
      <c r="F143" s="62">
        <f t="shared" si="56"/>
        <v>275</v>
      </c>
      <c r="G143" s="35">
        <f t="shared" ref="G143:G154" si="59">SUM(E143*0.2)</f>
        <v>55</v>
      </c>
      <c r="H143" s="62">
        <f t="shared" si="57"/>
        <v>55</v>
      </c>
      <c r="I143" s="62">
        <f t="shared" si="58"/>
        <v>330</v>
      </c>
    </row>
    <row r="144" spans="1:22" s="38" customFormat="1" x14ac:dyDescent="0.5">
      <c r="A144" s="44"/>
      <c r="B144" s="55"/>
      <c r="C144" s="56"/>
      <c r="D144" s="44"/>
      <c r="E144" s="62"/>
      <c r="F144" s="62"/>
      <c r="G144" s="35"/>
      <c r="H144" s="62"/>
      <c r="I144" s="62"/>
    </row>
    <row r="145" spans="1:9" s="38" customFormat="1" x14ac:dyDescent="0.5">
      <c r="A145" s="44"/>
      <c r="B145" s="55"/>
      <c r="C145" s="56"/>
      <c r="D145" s="44"/>
      <c r="E145" s="62"/>
      <c r="F145" s="62"/>
      <c r="G145" s="35"/>
      <c r="H145" s="62"/>
      <c r="I145" s="62"/>
    </row>
    <row r="146" spans="1:9" s="38" customFormat="1" x14ac:dyDescent="0.5">
      <c r="A146" s="44">
        <v>5.4</v>
      </c>
      <c r="B146" s="83" t="s">
        <v>194</v>
      </c>
      <c r="C146" s="56"/>
      <c r="D146" s="44"/>
      <c r="E146" s="62"/>
      <c r="F146" s="62"/>
      <c r="G146" s="62"/>
      <c r="H146" s="62"/>
      <c r="I146" s="62"/>
    </row>
    <row r="147" spans="1:9" s="38" customFormat="1" x14ac:dyDescent="0.5">
      <c r="A147" s="44"/>
      <c r="B147" s="55" t="s">
        <v>192</v>
      </c>
      <c r="C147" s="56">
        <v>1</v>
      </c>
      <c r="D147" s="44" t="s">
        <v>14</v>
      </c>
      <c r="E147" s="62">
        <v>0</v>
      </c>
      <c r="F147" s="62">
        <f t="shared" ref="F147" si="60">E147*C147</f>
        <v>0</v>
      </c>
      <c r="G147" s="35">
        <v>450</v>
      </c>
      <c r="H147" s="62">
        <f t="shared" ref="H147" si="61">G147*C147</f>
        <v>450</v>
      </c>
      <c r="I147" s="62">
        <f t="shared" ref="I147" si="62">F147+H147</f>
        <v>450</v>
      </c>
    </row>
    <row r="148" spans="1:9" s="38" customFormat="1" x14ac:dyDescent="0.5">
      <c r="A148" s="44"/>
      <c r="B148" s="55" t="s">
        <v>255</v>
      </c>
      <c r="C148" s="56"/>
      <c r="D148" s="44"/>
      <c r="E148" s="62"/>
      <c r="F148" s="62"/>
      <c r="G148" s="62"/>
      <c r="H148" s="62"/>
      <c r="I148" s="62"/>
    </row>
    <row r="149" spans="1:9" s="38" customFormat="1" x14ac:dyDescent="0.5">
      <c r="A149" s="44"/>
      <c r="B149" s="55" t="s">
        <v>182</v>
      </c>
      <c r="C149" s="56">
        <v>1</v>
      </c>
      <c r="D149" s="44" t="s">
        <v>14</v>
      </c>
      <c r="E149" s="62">
        <v>0</v>
      </c>
      <c r="F149" s="62">
        <f t="shared" ref="F149" si="63">E149*C149</f>
        <v>0</v>
      </c>
      <c r="G149" s="62">
        <v>70</v>
      </c>
      <c r="H149" s="62">
        <f t="shared" ref="H149" si="64">G149*C149</f>
        <v>70</v>
      </c>
      <c r="I149" s="62">
        <f t="shared" ref="I149" si="65">F149+H149</f>
        <v>70</v>
      </c>
    </row>
    <row r="150" spans="1:9" s="38" customFormat="1" x14ac:dyDescent="0.5">
      <c r="A150" s="44"/>
      <c r="B150" s="55" t="s">
        <v>20</v>
      </c>
      <c r="C150" s="56">
        <v>1</v>
      </c>
      <c r="D150" s="44" t="s">
        <v>14</v>
      </c>
      <c r="E150" s="62">
        <v>1500</v>
      </c>
      <c r="F150" s="62">
        <f t="shared" si="56"/>
        <v>1500</v>
      </c>
      <c r="G150" s="35">
        <v>70</v>
      </c>
      <c r="H150" s="62">
        <f t="shared" si="57"/>
        <v>70</v>
      </c>
      <c r="I150" s="62">
        <f t="shared" si="58"/>
        <v>1570</v>
      </c>
    </row>
    <row r="151" spans="1:9" s="38" customFormat="1" x14ac:dyDescent="0.5">
      <c r="A151" s="44">
        <v>5.5</v>
      </c>
      <c r="B151" s="83" t="s">
        <v>45</v>
      </c>
      <c r="C151" s="44"/>
      <c r="D151" s="44"/>
      <c r="E151" s="44"/>
      <c r="F151" s="44"/>
      <c r="G151" s="44"/>
      <c r="H151" s="44"/>
      <c r="I151" s="44"/>
    </row>
    <row r="152" spans="1:9" s="4" customFormat="1" ht="18.75" customHeight="1" x14ac:dyDescent="0.5">
      <c r="A152" s="63"/>
      <c r="B152" s="2" t="s">
        <v>43</v>
      </c>
      <c r="C152" s="56">
        <v>1</v>
      </c>
      <c r="D152" s="78" t="s">
        <v>14</v>
      </c>
      <c r="E152" s="78">
        <v>3000</v>
      </c>
      <c r="F152" s="3">
        <f t="shared" ref="F152" si="66">C152*E152</f>
        <v>3000</v>
      </c>
      <c r="G152" s="35">
        <f t="shared" si="59"/>
        <v>600</v>
      </c>
      <c r="H152" s="3">
        <f t="shared" ref="H152" si="67">C152*G152</f>
        <v>600</v>
      </c>
      <c r="I152" s="3">
        <f t="shared" ref="I152" si="68">F152+H152</f>
        <v>3600</v>
      </c>
    </row>
    <row r="153" spans="1:9" s="4" customFormat="1" ht="18.75" customHeight="1" x14ac:dyDescent="0.5">
      <c r="A153" s="63"/>
      <c r="B153" s="2" t="s">
        <v>44</v>
      </c>
      <c r="C153" s="78"/>
      <c r="D153" s="78"/>
      <c r="E153" s="78"/>
      <c r="F153" s="3"/>
      <c r="G153" s="5"/>
      <c r="H153" s="3"/>
      <c r="I153" s="3"/>
    </row>
    <row r="154" spans="1:9" s="4" customFormat="1" ht="18.75" customHeight="1" x14ac:dyDescent="0.5">
      <c r="A154" s="63"/>
      <c r="B154" s="2" t="s">
        <v>106</v>
      </c>
      <c r="C154" s="56">
        <v>1</v>
      </c>
      <c r="D154" s="78" t="s">
        <v>14</v>
      </c>
      <c r="E154" s="78">
        <v>650</v>
      </c>
      <c r="F154" s="3">
        <f t="shared" ref="F154" si="69">C154*E154</f>
        <v>650</v>
      </c>
      <c r="G154" s="35">
        <f t="shared" si="59"/>
        <v>130</v>
      </c>
      <c r="H154" s="3">
        <f t="shared" ref="H154" si="70">C154*G154</f>
        <v>130</v>
      </c>
      <c r="I154" s="3">
        <f t="shared" ref="I154" si="71">F154+H154</f>
        <v>780</v>
      </c>
    </row>
    <row r="155" spans="1:9" s="4" customFormat="1" ht="18.75" customHeight="1" x14ac:dyDescent="0.5">
      <c r="A155" s="63"/>
      <c r="B155" s="2" t="s">
        <v>107</v>
      </c>
      <c r="C155" s="56"/>
      <c r="D155" s="78"/>
      <c r="E155" s="78"/>
      <c r="F155" s="3"/>
      <c r="G155" s="5"/>
      <c r="H155" s="3"/>
      <c r="I155" s="3"/>
    </row>
    <row r="156" spans="1:9" s="38" customFormat="1" x14ac:dyDescent="0.5">
      <c r="A156" s="44">
        <v>5.6</v>
      </c>
      <c r="B156" s="83" t="s">
        <v>48</v>
      </c>
      <c r="C156" s="84"/>
      <c r="D156" s="44"/>
      <c r="E156" s="44"/>
      <c r="F156" s="44"/>
      <c r="G156" s="44"/>
      <c r="H156" s="44"/>
      <c r="I156" s="44"/>
    </row>
    <row r="157" spans="1:9" s="4" customFormat="1" ht="18.75" customHeight="1" x14ac:dyDescent="0.5">
      <c r="A157" s="72"/>
      <c r="B157" s="85" t="s">
        <v>46</v>
      </c>
      <c r="C157" s="56">
        <v>1</v>
      </c>
      <c r="D157" s="72" t="s">
        <v>14</v>
      </c>
      <c r="E157" s="74">
        <v>1495</v>
      </c>
      <c r="F157" s="74">
        <f>C157*E157</f>
        <v>1495</v>
      </c>
      <c r="G157" s="35">
        <v>115</v>
      </c>
      <c r="H157" s="3">
        <f>C157*G157</f>
        <v>115</v>
      </c>
      <c r="I157" s="86">
        <f>H157+F157</f>
        <v>1610</v>
      </c>
    </row>
    <row r="158" spans="1:9" s="4" customFormat="1" ht="18.75" customHeight="1" x14ac:dyDescent="0.5">
      <c r="A158" s="72"/>
      <c r="B158" s="87" t="s">
        <v>47</v>
      </c>
      <c r="C158" s="88"/>
      <c r="D158" s="72"/>
      <c r="E158" s="74"/>
      <c r="F158" s="74"/>
      <c r="G158" s="74"/>
      <c r="H158" s="74"/>
      <c r="I158" s="86"/>
    </row>
    <row r="159" spans="1:9" s="4" customFormat="1" ht="18.75" customHeight="1" x14ac:dyDescent="0.5">
      <c r="A159" s="72"/>
      <c r="B159" s="85" t="s">
        <v>102</v>
      </c>
      <c r="C159" s="56">
        <v>1</v>
      </c>
      <c r="D159" s="72" t="s">
        <v>31</v>
      </c>
      <c r="E159" s="74">
        <v>52</v>
      </c>
      <c r="F159" s="74">
        <f>C159*E159</f>
        <v>52</v>
      </c>
      <c r="G159" s="35">
        <v>80</v>
      </c>
      <c r="H159" s="3">
        <f>C159*G159</f>
        <v>80</v>
      </c>
      <c r="I159" s="86">
        <f>H159+F159</f>
        <v>132</v>
      </c>
    </row>
    <row r="160" spans="1:9" s="38" customFormat="1" x14ac:dyDescent="0.5">
      <c r="A160" s="44"/>
      <c r="B160" s="30" t="s">
        <v>136</v>
      </c>
      <c r="C160" s="44"/>
      <c r="D160" s="44"/>
      <c r="E160" s="44"/>
      <c r="F160" s="162">
        <f>SUM(F130:F159)</f>
        <v>24241</v>
      </c>
      <c r="G160" s="44"/>
      <c r="H160" s="162">
        <f>SUM(H130:H159)</f>
        <v>6509.8</v>
      </c>
      <c r="I160" s="89">
        <f>SUM(I130:I159)</f>
        <v>30750.799999999999</v>
      </c>
    </row>
    <row r="161" spans="1:11" s="38" customFormat="1" x14ac:dyDescent="0.5">
      <c r="A161" s="44"/>
      <c r="B161" s="30" t="s">
        <v>183</v>
      </c>
      <c r="C161" s="44"/>
      <c r="D161" s="44"/>
      <c r="E161" s="44"/>
      <c r="F161" s="162"/>
      <c r="G161" s="44"/>
      <c r="H161" s="162"/>
      <c r="I161" s="189">
        <f>SUM(I160*1.3056)</f>
        <v>40148.244480000001</v>
      </c>
      <c r="K161" s="156"/>
    </row>
    <row r="162" spans="1:11" s="38" customFormat="1" ht="22.5" thickBot="1" x14ac:dyDescent="0.55000000000000004">
      <c r="A162" s="90"/>
      <c r="B162" s="44" t="s">
        <v>10</v>
      </c>
      <c r="C162" s="44"/>
      <c r="D162" s="62"/>
      <c r="E162" s="91"/>
      <c r="F162" s="62"/>
      <c r="G162" s="92"/>
      <c r="H162" s="62"/>
      <c r="I162" s="93">
        <v>40000</v>
      </c>
    </row>
    <row r="163" spans="1:11" s="41" customFormat="1" ht="22.5" thickTop="1" x14ac:dyDescent="0.5">
      <c r="A163" s="40"/>
      <c r="B163" s="94"/>
      <c r="C163" s="40"/>
      <c r="D163" s="40"/>
      <c r="E163" s="40"/>
      <c r="F163" s="40"/>
      <c r="G163" s="40"/>
      <c r="H163" s="40"/>
      <c r="I163" s="95"/>
    </row>
    <row r="164" spans="1:11" s="38" customFormat="1" ht="23.25" customHeight="1" x14ac:dyDescent="0.5">
      <c r="A164" s="96"/>
      <c r="B164" s="97"/>
      <c r="C164" s="98"/>
      <c r="D164" s="34"/>
      <c r="E164" s="99"/>
      <c r="F164" s="222" t="str">
        <f>"("&amp;BAHTTEXT(I162)&amp;")"</f>
        <v>(สี่หมื่นบาทถ้วน)</v>
      </c>
      <c r="G164" s="223"/>
      <c r="H164" s="224"/>
      <c r="I164" s="100"/>
    </row>
    <row r="165" spans="1:11" s="41" customFormat="1" x14ac:dyDescent="0.5">
      <c r="A165" s="198">
        <v>6</v>
      </c>
      <c r="B165" s="199" t="s">
        <v>292</v>
      </c>
      <c r="C165" s="194"/>
      <c r="D165" s="194"/>
      <c r="E165" s="40"/>
      <c r="F165" s="40"/>
      <c r="G165" s="40"/>
      <c r="H165" s="40"/>
      <c r="I165" s="40"/>
    </row>
    <row r="166" spans="1:11" s="41" customFormat="1" x14ac:dyDescent="0.5">
      <c r="A166" s="40"/>
      <c r="B166" s="94" t="s">
        <v>56</v>
      </c>
      <c r="C166" s="40"/>
      <c r="D166" s="40"/>
      <c r="E166" s="40"/>
      <c r="F166" s="40"/>
      <c r="G166" s="40"/>
      <c r="H166" s="40"/>
      <c r="I166" s="40"/>
    </row>
    <row r="167" spans="1:11" s="4" customFormat="1" ht="18.75" customHeight="1" x14ac:dyDescent="0.5">
      <c r="A167" s="117">
        <v>6.1</v>
      </c>
      <c r="B167" s="118" t="s">
        <v>58</v>
      </c>
      <c r="C167" s="119"/>
      <c r="D167" s="120"/>
      <c r="E167" s="78"/>
      <c r="F167" s="78"/>
      <c r="G167" s="78"/>
      <c r="H167" s="121"/>
      <c r="I167" s="78"/>
    </row>
    <row r="168" spans="1:11" s="122" customFormat="1" x14ac:dyDescent="0.5">
      <c r="A168" s="117"/>
      <c r="B168" s="46" t="s">
        <v>151</v>
      </c>
      <c r="C168" s="59">
        <v>2</v>
      </c>
      <c r="D168" s="48" t="s">
        <v>152</v>
      </c>
      <c r="E168" s="48">
        <v>2300</v>
      </c>
      <c r="F168" s="48">
        <f>C168*E168</f>
        <v>4600</v>
      </c>
      <c r="G168" s="35">
        <v>398</v>
      </c>
      <c r="H168" s="121">
        <f>G168*C168</f>
        <v>796</v>
      </c>
      <c r="I168" s="48">
        <f>F168+H168</f>
        <v>5396</v>
      </c>
    </row>
    <row r="169" spans="1:11" s="176" customFormat="1" x14ac:dyDescent="0.5">
      <c r="A169" s="117"/>
      <c r="B169" s="46" t="s">
        <v>54</v>
      </c>
      <c r="C169" s="59">
        <v>20</v>
      </c>
      <c r="D169" s="48" t="s">
        <v>21</v>
      </c>
      <c r="E169" s="48">
        <v>27</v>
      </c>
      <c r="F169" s="48">
        <f>C169*E169</f>
        <v>540</v>
      </c>
      <c r="G169" s="35">
        <v>5</v>
      </c>
      <c r="H169" s="121">
        <f>G169*C169</f>
        <v>100</v>
      </c>
      <c r="I169" s="48">
        <f>F169+H169</f>
        <v>640</v>
      </c>
      <c r="K169" s="178">
        <f>SUM(I169:I169)</f>
        <v>640</v>
      </c>
    </row>
    <row r="170" spans="1:11" s="41" customFormat="1" x14ac:dyDescent="0.5">
      <c r="A170" s="40">
        <v>6.2</v>
      </c>
      <c r="B170" s="116" t="s">
        <v>52</v>
      </c>
      <c r="C170" s="40"/>
      <c r="D170" s="40"/>
      <c r="E170" s="40"/>
      <c r="F170" s="40"/>
      <c r="G170" s="5"/>
      <c r="H170" s="40"/>
      <c r="I170" s="40"/>
    </row>
    <row r="171" spans="1:11" s="4" customFormat="1" ht="18.75" customHeight="1" x14ac:dyDescent="0.5">
      <c r="A171" s="1"/>
      <c r="B171" s="2" t="s">
        <v>57</v>
      </c>
      <c r="C171" s="56">
        <v>4</v>
      </c>
      <c r="D171" s="3" t="s">
        <v>24</v>
      </c>
      <c r="E171" s="3">
        <v>338</v>
      </c>
      <c r="F171" s="3">
        <f>C171*E171</f>
        <v>1352</v>
      </c>
      <c r="G171" s="35">
        <v>128</v>
      </c>
      <c r="H171" s="3">
        <f>C171*G171</f>
        <v>512</v>
      </c>
      <c r="I171" s="3">
        <f>F171+H171</f>
        <v>1864</v>
      </c>
    </row>
    <row r="172" spans="1:11" s="38" customFormat="1" x14ac:dyDescent="0.5">
      <c r="A172" s="44"/>
      <c r="B172" s="55" t="s">
        <v>22</v>
      </c>
      <c r="C172" s="56">
        <v>4</v>
      </c>
      <c r="D172" s="44" t="s">
        <v>18</v>
      </c>
      <c r="E172" s="62">
        <v>1513</v>
      </c>
      <c r="F172" s="62">
        <f>E172*C172</f>
        <v>6052</v>
      </c>
      <c r="G172" s="35">
        <v>571.20000000000005</v>
      </c>
      <c r="H172" s="62">
        <f>G172*C172</f>
        <v>2284.8000000000002</v>
      </c>
      <c r="I172" s="62">
        <f>F172+H172</f>
        <v>8336.7999999999993</v>
      </c>
      <c r="K172" s="111">
        <f>SUM(I171:I172)</f>
        <v>10200.799999999999</v>
      </c>
    </row>
    <row r="173" spans="1:11" s="4" customFormat="1" ht="18.75" customHeight="1" x14ac:dyDescent="0.5">
      <c r="A173" s="63">
        <v>6.3</v>
      </c>
      <c r="B173" s="64" t="s">
        <v>51</v>
      </c>
      <c r="C173" s="65"/>
      <c r="D173" s="65"/>
      <c r="E173" s="66"/>
      <c r="F173" s="66"/>
      <c r="G173" s="66"/>
      <c r="H173" s="66"/>
      <c r="I173" s="66"/>
    </row>
    <row r="174" spans="1:11" s="4" customFormat="1" ht="18.75" customHeight="1" x14ac:dyDescent="0.5">
      <c r="A174" s="67"/>
      <c r="B174" s="68" t="s">
        <v>256</v>
      </c>
      <c r="C174" s="56">
        <v>4</v>
      </c>
      <c r="D174" s="3" t="s">
        <v>18</v>
      </c>
      <c r="E174" s="69">
        <v>576</v>
      </c>
      <c r="F174" s="3">
        <f>C174*E174</f>
        <v>2304</v>
      </c>
      <c r="G174" s="35">
        <v>243.6</v>
      </c>
      <c r="H174" s="3">
        <f>C174*G174</f>
        <v>974.4</v>
      </c>
      <c r="I174" s="3">
        <f>F174+H174</f>
        <v>3278.4</v>
      </c>
    </row>
    <row r="175" spans="1:11" s="4" customFormat="1" ht="18.75" customHeight="1" x14ac:dyDescent="0.5">
      <c r="A175" s="67"/>
      <c r="B175" s="68" t="s">
        <v>49</v>
      </c>
      <c r="C175" s="3"/>
      <c r="D175" s="3"/>
      <c r="E175" s="69"/>
      <c r="F175" s="3"/>
      <c r="G175" s="69"/>
      <c r="H175" s="3"/>
      <c r="I175" s="3"/>
    </row>
    <row r="176" spans="1:11" s="4" customFormat="1" ht="18.75" customHeight="1" x14ac:dyDescent="0.5">
      <c r="A176" s="1"/>
      <c r="B176" s="2" t="s">
        <v>50</v>
      </c>
      <c r="C176" s="56">
        <v>4</v>
      </c>
      <c r="D176" s="3" t="s">
        <v>18</v>
      </c>
      <c r="E176" s="3">
        <v>456</v>
      </c>
      <c r="F176" s="3">
        <f>C176*E176</f>
        <v>1824</v>
      </c>
      <c r="G176" s="35">
        <v>195</v>
      </c>
      <c r="H176" s="3">
        <f>C176*G176</f>
        <v>780</v>
      </c>
      <c r="I176" s="3">
        <f>F176+H176</f>
        <v>2604</v>
      </c>
    </row>
    <row r="177" spans="1:11" s="76" customFormat="1" x14ac:dyDescent="0.5">
      <c r="A177" s="70"/>
      <c r="B177" s="71" t="s">
        <v>59</v>
      </c>
      <c r="C177" s="72">
        <v>14</v>
      </c>
      <c r="D177" s="73" t="s">
        <v>21</v>
      </c>
      <c r="E177" s="74">
        <v>375</v>
      </c>
      <c r="F177" s="74">
        <f>C177*E177</f>
        <v>5250</v>
      </c>
      <c r="G177" s="35">
        <v>70</v>
      </c>
      <c r="H177" s="3">
        <f>C177*G177</f>
        <v>980</v>
      </c>
      <c r="I177" s="75">
        <f>H177+F177</f>
        <v>6230</v>
      </c>
    </row>
    <row r="178" spans="1:11" s="76" customFormat="1" x14ac:dyDescent="0.5">
      <c r="A178" s="70"/>
      <c r="B178" s="71" t="s">
        <v>69</v>
      </c>
      <c r="C178" s="74"/>
      <c r="D178" s="73"/>
      <c r="E178" s="74"/>
      <c r="F178" s="74"/>
      <c r="G178" s="74"/>
      <c r="H178" s="74"/>
      <c r="I178" s="75"/>
    </row>
    <row r="179" spans="1:11" s="79" customFormat="1" x14ac:dyDescent="0.5">
      <c r="A179" s="63">
        <v>6.4</v>
      </c>
      <c r="B179" s="77" t="s">
        <v>190</v>
      </c>
      <c r="C179" s="78"/>
      <c r="D179" s="3"/>
      <c r="E179" s="3"/>
      <c r="F179" s="3"/>
      <c r="G179" s="62"/>
      <c r="H179" s="3"/>
      <c r="I179" s="3"/>
    </row>
    <row r="180" spans="1:11" s="38" customFormat="1" x14ac:dyDescent="0.5">
      <c r="A180" s="42"/>
      <c r="B180" s="60" t="s">
        <v>185</v>
      </c>
      <c r="C180" s="61">
        <v>5</v>
      </c>
      <c r="D180" s="42" t="s">
        <v>21</v>
      </c>
      <c r="E180" s="57">
        <v>0</v>
      </c>
      <c r="F180" s="57">
        <v>0</v>
      </c>
      <c r="G180" s="57">
        <v>167</v>
      </c>
      <c r="H180" s="57">
        <f t="shared" ref="H180" si="72">G180*C180</f>
        <v>835</v>
      </c>
      <c r="I180" s="31">
        <f t="shared" ref="I180" si="73">F180+H180</f>
        <v>835</v>
      </c>
    </row>
    <row r="181" spans="1:11" s="4" customFormat="1" ht="18.75" customHeight="1" x14ac:dyDescent="0.5">
      <c r="A181" s="1"/>
      <c r="B181" s="2" t="s">
        <v>60</v>
      </c>
      <c r="C181" s="56">
        <v>9</v>
      </c>
      <c r="D181" s="3" t="s">
        <v>18</v>
      </c>
      <c r="E181" s="3">
        <v>75</v>
      </c>
      <c r="F181" s="3">
        <f>C181*E181</f>
        <v>675</v>
      </c>
      <c r="G181" s="35">
        <f t="shared" ref="G181" si="74">SUM(E181*0.2)</f>
        <v>15</v>
      </c>
      <c r="H181" s="3">
        <f>C181*G181</f>
        <v>135</v>
      </c>
      <c r="I181" s="3">
        <f>F181+H181</f>
        <v>810</v>
      </c>
    </row>
    <row r="182" spans="1:11" s="4" customFormat="1" ht="18.75" customHeight="1" x14ac:dyDescent="0.5">
      <c r="A182" s="63"/>
      <c r="B182" s="80" t="s">
        <v>61</v>
      </c>
      <c r="C182" s="81"/>
      <c r="D182" s="78"/>
      <c r="E182" s="78"/>
      <c r="F182" s="78"/>
      <c r="G182" s="62"/>
      <c r="H182" s="69"/>
      <c r="I182" s="82"/>
    </row>
    <row r="183" spans="1:11" s="4" customFormat="1" ht="18.75" customHeight="1" x14ac:dyDescent="0.5">
      <c r="A183" s="1"/>
      <c r="B183" s="2" t="s">
        <v>60</v>
      </c>
      <c r="C183" s="56">
        <v>7</v>
      </c>
      <c r="D183" s="3" t="s">
        <v>18</v>
      </c>
      <c r="E183" s="3">
        <v>70</v>
      </c>
      <c r="F183" s="3">
        <f>C183*E183</f>
        <v>490</v>
      </c>
      <c r="G183" s="35">
        <f t="shared" ref="G183" si="75">SUM(E183*0.2)</f>
        <v>14</v>
      </c>
      <c r="H183" s="3">
        <f>C183*G183</f>
        <v>98</v>
      </c>
      <c r="I183" s="3">
        <f>F183+H183</f>
        <v>588</v>
      </c>
    </row>
    <row r="184" spans="1:11" s="4" customFormat="1" ht="18.75" customHeight="1" x14ac:dyDescent="0.5">
      <c r="A184" s="63"/>
      <c r="B184" s="80" t="s">
        <v>108</v>
      </c>
      <c r="C184" s="56"/>
      <c r="D184" s="78"/>
      <c r="E184" s="78"/>
      <c r="F184" s="78"/>
      <c r="G184" s="62"/>
      <c r="H184" s="69"/>
      <c r="I184" s="82"/>
    </row>
    <row r="185" spans="1:11" s="38" customFormat="1" x14ac:dyDescent="0.5">
      <c r="A185" s="42">
        <v>6.5</v>
      </c>
      <c r="B185" s="43" t="s">
        <v>28</v>
      </c>
      <c r="C185" s="59"/>
      <c r="D185" s="42"/>
      <c r="E185" s="57"/>
      <c r="F185" s="57"/>
      <c r="G185" s="57"/>
      <c r="H185" s="57"/>
      <c r="I185" s="31"/>
    </row>
    <row r="186" spans="1:11" s="38" customFormat="1" x14ac:dyDescent="0.5">
      <c r="A186" s="42"/>
      <c r="B186" s="60" t="s">
        <v>17</v>
      </c>
      <c r="C186" s="59">
        <v>5</v>
      </c>
      <c r="D186" s="42" t="s">
        <v>21</v>
      </c>
      <c r="E186" s="57">
        <v>50</v>
      </c>
      <c r="F186" s="57">
        <f t="shared" ref="F186" si="76">E186*C186</f>
        <v>250</v>
      </c>
      <c r="G186" s="35">
        <v>35</v>
      </c>
      <c r="H186" s="57">
        <f t="shared" ref="H186" si="77">G186*C186</f>
        <v>175</v>
      </c>
      <c r="I186" s="31">
        <f t="shared" ref="I186" si="78">F186+H186</f>
        <v>425</v>
      </c>
    </row>
    <row r="187" spans="1:11" s="38" customFormat="1" x14ac:dyDescent="0.5">
      <c r="A187" s="44"/>
      <c r="B187" s="30" t="s">
        <v>136</v>
      </c>
      <c r="C187" s="44"/>
      <c r="D187" s="44"/>
      <c r="E187" s="44"/>
      <c r="F187" s="162">
        <f>SUM(F168:F186)</f>
        <v>23337</v>
      </c>
      <c r="G187" s="44"/>
      <c r="H187" s="162">
        <f>SUM(H168:H186)</f>
        <v>7670.2</v>
      </c>
      <c r="I187" s="89">
        <f>SUM(I168:I186)</f>
        <v>31007.200000000001</v>
      </c>
    </row>
    <row r="188" spans="1:11" s="38" customFormat="1" x14ac:dyDescent="0.5">
      <c r="A188" s="44"/>
      <c r="B188" s="30" t="s">
        <v>183</v>
      </c>
      <c r="C188" s="44"/>
      <c r="D188" s="44"/>
      <c r="E188" s="44"/>
      <c r="F188" s="162"/>
      <c r="G188" s="44"/>
      <c r="H188" s="162"/>
      <c r="I188" s="189">
        <f>SUM(I187*1.3056)</f>
        <v>40483.000320000006</v>
      </c>
      <c r="K188" s="156"/>
    </row>
    <row r="189" spans="1:11" s="38" customFormat="1" ht="22.5" thickBot="1" x14ac:dyDescent="0.55000000000000004">
      <c r="A189" s="90"/>
      <c r="B189" s="44" t="s">
        <v>10</v>
      </c>
      <c r="C189" s="44"/>
      <c r="D189" s="62"/>
      <c r="E189" s="91"/>
      <c r="F189" s="62"/>
      <c r="G189" s="92"/>
      <c r="H189" s="62"/>
      <c r="I189" s="93">
        <v>40000</v>
      </c>
    </row>
    <row r="190" spans="1:11" s="41" customFormat="1" ht="22.5" thickTop="1" x14ac:dyDescent="0.5">
      <c r="A190" s="40"/>
      <c r="B190" s="94"/>
      <c r="C190" s="40"/>
      <c r="D190" s="40"/>
      <c r="E190" s="40"/>
      <c r="F190" s="40"/>
      <c r="G190" s="40"/>
      <c r="H190" s="40"/>
      <c r="I190" s="95"/>
    </row>
    <row r="191" spans="1:11" s="38" customFormat="1" ht="23.25" customHeight="1" x14ac:dyDescent="0.5">
      <c r="A191" s="96"/>
      <c r="B191" s="97"/>
      <c r="C191" s="98"/>
      <c r="D191" s="34"/>
      <c r="E191" s="99"/>
      <c r="F191" s="222" t="str">
        <f>"("&amp;BAHTTEXT(I189)&amp;")"</f>
        <v>(สี่หมื่นบาทถ้วน)</v>
      </c>
      <c r="G191" s="223"/>
      <c r="H191" s="224"/>
      <c r="I191" s="100"/>
    </row>
    <row r="192" spans="1:11" s="41" customFormat="1" x14ac:dyDescent="0.5">
      <c r="A192" s="198">
        <v>7</v>
      </c>
      <c r="B192" s="199" t="s">
        <v>293</v>
      </c>
      <c r="C192" s="194"/>
      <c r="D192" s="194"/>
      <c r="E192" s="40"/>
      <c r="F192" s="40"/>
      <c r="G192" s="40"/>
      <c r="H192" s="40"/>
      <c r="I192" s="40"/>
    </row>
    <row r="193" spans="1:11" s="41" customFormat="1" x14ac:dyDescent="0.5">
      <c r="A193" s="40"/>
      <c r="B193" s="94" t="s">
        <v>34</v>
      </c>
      <c r="C193" s="40"/>
      <c r="D193" s="40"/>
      <c r="E193" s="40"/>
      <c r="F193" s="40"/>
      <c r="G193" s="40"/>
      <c r="H193" s="40"/>
      <c r="I193" s="40"/>
    </row>
    <row r="194" spans="1:11" s="41" customFormat="1" x14ac:dyDescent="0.5">
      <c r="A194" s="40">
        <v>7.1</v>
      </c>
      <c r="B194" s="116" t="s">
        <v>70</v>
      </c>
      <c r="C194" s="40"/>
      <c r="D194" s="40"/>
      <c r="E194" s="40"/>
      <c r="F194" s="40"/>
      <c r="G194" s="40"/>
      <c r="H194" s="40"/>
      <c r="I194" s="40"/>
    </row>
    <row r="195" spans="1:11" s="4" customFormat="1" ht="18.75" customHeight="1" x14ac:dyDescent="0.5">
      <c r="A195" s="1"/>
      <c r="B195" s="2" t="s">
        <v>57</v>
      </c>
      <c r="C195" s="56">
        <v>4</v>
      </c>
      <c r="D195" s="3" t="s">
        <v>24</v>
      </c>
      <c r="E195" s="3">
        <v>338</v>
      </c>
      <c r="F195" s="3">
        <f>C195*E195</f>
        <v>1352</v>
      </c>
      <c r="G195" s="35">
        <f t="shared" ref="G195:G196" si="79">SUM(E195*0.2)</f>
        <v>67.600000000000009</v>
      </c>
      <c r="H195" s="3">
        <f>C195*G195</f>
        <v>270.40000000000003</v>
      </c>
      <c r="I195" s="3">
        <f>F195+H195</f>
        <v>1622.4</v>
      </c>
    </row>
    <row r="196" spans="1:11" s="38" customFormat="1" x14ac:dyDescent="0.5">
      <c r="A196" s="44"/>
      <c r="B196" s="55" t="s">
        <v>22</v>
      </c>
      <c r="C196" s="56">
        <v>4</v>
      </c>
      <c r="D196" s="44" t="s">
        <v>18</v>
      </c>
      <c r="E196" s="62">
        <v>1513</v>
      </c>
      <c r="F196" s="62">
        <f>E196*C196</f>
        <v>6052</v>
      </c>
      <c r="G196" s="35">
        <f t="shared" si="79"/>
        <v>302.60000000000002</v>
      </c>
      <c r="H196" s="62">
        <f>G196*C196</f>
        <v>1210.4000000000001</v>
      </c>
      <c r="I196" s="62">
        <f>F196+H196</f>
        <v>7262.4</v>
      </c>
      <c r="K196" s="111">
        <f>SUM(I195:I196)</f>
        <v>8884.7999999999993</v>
      </c>
    </row>
    <row r="197" spans="1:11" s="54" customFormat="1" ht="18.75" customHeight="1" x14ac:dyDescent="0.5">
      <c r="A197" s="117">
        <v>7.2</v>
      </c>
      <c r="B197" s="155" t="s">
        <v>195</v>
      </c>
      <c r="C197" s="187"/>
      <c r="D197" s="181"/>
      <c r="E197" s="182"/>
      <c r="F197" s="182"/>
      <c r="G197" s="182"/>
      <c r="H197" s="182"/>
      <c r="I197" s="182"/>
    </row>
    <row r="198" spans="1:11" s="38" customFormat="1" x14ac:dyDescent="0.5">
      <c r="A198" s="42"/>
      <c r="B198" s="60" t="s">
        <v>180</v>
      </c>
      <c r="C198" s="61">
        <v>17</v>
      </c>
      <c r="D198" s="42" t="s">
        <v>21</v>
      </c>
      <c r="E198" s="57">
        <v>0</v>
      </c>
      <c r="F198" s="57">
        <f t="shared" ref="F198" si="80">E198*C198</f>
        <v>0</v>
      </c>
      <c r="G198" s="57">
        <v>167</v>
      </c>
      <c r="H198" s="57">
        <f t="shared" ref="H198" si="81">G198*C198</f>
        <v>2839</v>
      </c>
      <c r="I198" s="31">
        <f t="shared" ref="I198" si="82">F198+H198</f>
        <v>2839</v>
      </c>
    </row>
    <row r="199" spans="1:11" s="4" customFormat="1" ht="18.75" customHeight="1" x14ac:dyDescent="0.5">
      <c r="A199" s="67"/>
      <c r="B199" s="2" t="s">
        <v>257</v>
      </c>
      <c r="C199" s="56">
        <v>4</v>
      </c>
      <c r="D199" s="3" t="s">
        <v>18</v>
      </c>
      <c r="E199" s="69">
        <v>576</v>
      </c>
      <c r="F199" s="3">
        <f>C199*E199</f>
        <v>2304</v>
      </c>
      <c r="G199" s="35">
        <f t="shared" ref="G199:G206" si="83">SUM(E199*0.2)</f>
        <v>115.2</v>
      </c>
      <c r="H199" s="3">
        <f>C199*G199</f>
        <v>460.8</v>
      </c>
      <c r="I199" s="3">
        <f>F199+H199</f>
        <v>2764.8</v>
      </c>
    </row>
    <row r="200" spans="1:11" s="4" customFormat="1" ht="18.75" customHeight="1" x14ac:dyDescent="0.5">
      <c r="A200" s="67"/>
      <c r="B200" s="2" t="s">
        <v>258</v>
      </c>
      <c r="C200" s="56"/>
      <c r="D200" s="3"/>
      <c r="E200" s="69"/>
      <c r="F200" s="3"/>
      <c r="G200" s="35"/>
      <c r="H200" s="3"/>
      <c r="I200" s="3"/>
    </row>
    <row r="201" spans="1:11" s="54" customFormat="1" ht="18.75" customHeight="1" x14ac:dyDescent="0.5">
      <c r="A201" s="45"/>
      <c r="B201" s="46" t="s">
        <v>259</v>
      </c>
      <c r="C201" s="47">
        <v>3</v>
      </c>
      <c r="D201" s="48" t="s">
        <v>15</v>
      </c>
      <c r="E201" s="48">
        <v>350</v>
      </c>
      <c r="F201" s="48">
        <f>C201*E201</f>
        <v>1050</v>
      </c>
      <c r="G201" s="35">
        <f t="shared" si="83"/>
        <v>70</v>
      </c>
      <c r="H201" s="48">
        <f>C201*G201</f>
        <v>210</v>
      </c>
      <c r="I201" s="48">
        <f>F201+H201</f>
        <v>1260</v>
      </c>
    </row>
    <row r="202" spans="1:11" s="79" customFormat="1" x14ac:dyDescent="0.5">
      <c r="A202" s="63">
        <v>7.3</v>
      </c>
      <c r="B202" s="77" t="s">
        <v>197</v>
      </c>
      <c r="C202" s="78"/>
      <c r="D202" s="3"/>
      <c r="E202" s="3"/>
      <c r="F202" s="3"/>
      <c r="G202" s="62"/>
      <c r="H202" s="3"/>
      <c r="I202" s="3"/>
    </row>
    <row r="203" spans="1:11" s="38" customFormat="1" x14ac:dyDescent="0.5">
      <c r="A203" s="42"/>
      <c r="B203" s="60" t="s">
        <v>185</v>
      </c>
      <c r="C203" s="61">
        <v>15</v>
      </c>
      <c r="D203" s="42" t="s">
        <v>21</v>
      </c>
      <c r="E203" s="57">
        <v>0</v>
      </c>
      <c r="F203" s="57">
        <v>0</v>
      </c>
      <c r="G203" s="57">
        <v>167</v>
      </c>
      <c r="H203" s="57">
        <f t="shared" ref="H203" si="84">G203*C203</f>
        <v>2505</v>
      </c>
      <c r="I203" s="31">
        <f t="shared" ref="I203" si="85">F203+H203</f>
        <v>2505</v>
      </c>
    </row>
    <row r="204" spans="1:11" s="4" customFormat="1" ht="18.75" customHeight="1" x14ac:dyDescent="0.5">
      <c r="A204" s="1"/>
      <c r="B204" s="2" t="s">
        <v>60</v>
      </c>
      <c r="C204" s="56">
        <v>18</v>
      </c>
      <c r="D204" s="3" t="s">
        <v>18</v>
      </c>
      <c r="E204" s="3">
        <v>75</v>
      </c>
      <c r="F204" s="3">
        <f>C204*E204</f>
        <v>1350</v>
      </c>
      <c r="G204" s="35">
        <f t="shared" si="83"/>
        <v>15</v>
      </c>
      <c r="H204" s="3">
        <f>C204*G204</f>
        <v>270</v>
      </c>
      <c r="I204" s="3">
        <f>F204+H204</f>
        <v>1620</v>
      </c>
    </row>
    <row r="205" spans="1:11" s="4" customFormat="1" ht="18.75" customHeight="1" x14ac:dyDescent="0.5">
      <c r="A205" s="63"/>
      <c r="B205" s="80" t="s">
        <v>61</v>
      </c>
      <c r="C205" s="81"/>
      <c r="D205" s="78"/>
      <c r="E205" s="78"/>
      <c r="F205" s="78"/>
      <c r="G205" s="62"/>
      <c r="H205" s="69"/>
      <c r="I205" s="82"/>
    </row>
    <row r="206" spans="1:11" s="4" customFormat="1" ht="18.75" customHeight="1" x14ac:dyDescent="0.5">
      <c r="A206" s="1"/>
      <c r="B206" s="2" t="s">
        <v>60</v>
      </c>
      <c r="C206" s="56">
        <v>8</v>
      </c>
      <c r="D206" s="3" t="s">
        <v>18</v>
      </c>
      <c r="E206" s="3">
        <v>70</v>
      </c>
      <c r="F206" s="3">
        <f>C206*E206</f>
        <v>560</v>
      </c>
      <c r="G206" s="35">
        <f t="shared" si="83"/>
        <v>14</v>
      </c>
      <c r="H206" s="3">
        <f>C206*G206</f>
        <v>112</v>
      </c>
      <c r="I206" s="3">
        <f>F206+H206</f>
        <v>672</v>
      </c>
    </row>
    <row r="207" spans="1:11" s="4" customFormat="1" ht="18.75" customHeight="1" x14ac:dyDescent="0.5">
      <c r="A207" s="63"/>
      <c r="B207" s="80" t="s">
        <v>108</v>
      </c>
      <c r="C207" s="56"/>
      <c r="D207" s="78"/>
      <c r="E207" s="78"/>
      <c r="F207" s="78"/>
      <c r="G207" s="62"/>
      <c r="H207" s="69"/>
      <c r="I207" s="82"/>
    </row>
    <row r="208" spans="1:11" s="4" customFormat="1" ht="18.75" customHeight="1" x14ac:dyDescent="0.5">
      <c r="A208" s="63"/>
      <c r="B208" s="2" t="s">
        <v>71</v>
      </c>
      <c r="C208" s="81"/>
      <c r="D208" s="78"/>
      <c r="E208" s="78"/>
      <c r="F208" s="69"/>
      <c r="G208" s="124"/>
      <c r="H208" s="69"/>
      <c r="I208" s="69"/>
    </row>
    <row r="209" spans="1:256" s="38" customFormat="1" x14ac:dyDescent="0.5">
      <c r="A209" s="44">
        <v>7.4</v>
      </c>
      <c r="B209" s="83" t="s">
        <v>194</v>
      </c>
      <c r="C209" s="56"/>
      <c r="D209" s="44"/>
      <c r="E209" s="62"/>
      <c r="F209" s="62"/>
      <c r="G209" s="62"/>
      <c r="H209" s="62"/>
      <c r="I209" s="62"/>
    </row>
    <row r="210" spans="1:256" s="38" customFormat="1" x14ac:dyDescent="0.5">
      <c r="A210" s="44"/>
      <c r="B210" s="55" t="s">
        <v>192</v>
      </c>
      <c r="C210" s="56">
        <v>1</v>
      </c>
      <c r="D210" s="44" t="s">
        <v>14</v>
      </c>
      <c r="E210" s="62">
        <v>0</v>
      </c>
      <c r="F210" s="62">
        <f t="shared" ref="F210" si="86">E210*C210</f>
        <v>0</v>
      </c>
      <c r="G210" s="35">
        <v>450</v>
      </c>
      <c r="H210" s="62">
        <f t="shared" ref="H210" si="87">G210*C210</f>
        <v>450</v>
      </c>
      <c r="I210" s="62">
        <f t="shared" ref="I210" si="88">F210+H210</f>
        <v>450</v>
      </c>
    </row>
    <row r="211" spans="1:256" s="38" customFormat="1" x14ac:dyDescent="0.5">
      <c r="A211" s="44"/>
      <c r="B211" s="55" t="s">
        <v>193</v>
      </c>
      <c r="C211" s="56"/>
      <c r="D211" s="44"/>
      <c r="E211" s="62"/>
      <c r="F211" s="62"/>
      <c r="G211" s="62"/>
      <c r="H211" s="62"/>
      <c r="I211" s="62"/>
    </row>
    <row r="212" spans="1:256" s="38" customFormat="1" x14ac:dyDescent="0.5">
      <c r="A212" s="44"/>
      <c r="B212" s="55" t="s">
        <v>182</v>
      </c>
      <c r="C212" s="56">
        <v>1</v>
      </c>
      <c r="D212" s="44" t="s">
        <v>14</v>
      </c>
      <c r="E212" s="62">
        <v>0</v>
      </c>
      <c r="F212" s="62">
        <f t="shared" ref="F212" si="89">E212*C212</f>
        <v>0</v>
      </c>
      <c r="G212" s="62">
        <v>70</v>
      </c>
      <c r="H212" s="62">
        <f t="shared" ref="H212" si="90">G212*C212</f>
        <v>70</v>
      </c>
      <c r="I212" s="62">
        <f t="shared" ref="I212" si="91">F212+H212</f>
        <v>70</v>
      </c>
    </row>
    <row r="213" spans="1:256" s="38" customFormat="1" x14ac:dyDescent="0.5">
      <c r="A213" s="44"/>
      <c r="B213" s="55" t="s">
        <v>260</v>
      </c>
      <c r="C213" s="56">
        <v>1</v>
      </c>
      <c r="D213" s="44" t="s">
        <v>14</v>
      </c>
      <c r="E213" s="62">
        <v>1500</v>
      </c>
      <c r="F213" s="62">
        <f t="shared" ref="F213" si="92">E213*C213</f>
        <v>1500</v>
      </c>
      <c r="G213" s="35">
        <v>70</v>
      </c>
      <c r="H213" s="62">
        <f t="shared" ref="H213" si="93">G213*C213</f>
        <v>70</v>
      </c>
      <c r="I213" s="62">
        <f t="shared" ref="I213" si="94">F213+H213</f>
        <v>1570</v>
      </c>
    </row>
    <row r="214" spans="1:256" s="4" customFormat="1" ht="18.75" customHeight="1" x14ac:dyDescent="0.5">
      <c r="A214" s="72"/>
      <c r="B214" s="85" t="s">
        <v>63</v>
      </c>
      <c r="C214" s="56">
        <v>1</v>
      </c>
      <c r="D214" s="72" t="s">
        <v>31</v>
      </c>
      <c r="E214" s="74">
        <v>275</v>
      </c>
      <c r="F214" s="74">
        <f>C214*E214</f>
        <v>275</v>
      </c>
      <c r="G214" s="35">
        <v>75</v>
      </c>
      <c r="H214" s="3">
        <f>C214*G214</f>
        <v>75</v>
      </c>
      <c r="I214" s="86">
        <f>H214+F214</f>
        <v>350</v>
      </c>
    </row>
    <row r="215" spans="1:256" s="4" customFormat="1" ht="18.75" customHeight="1" x14ac:dyDescent="0.5">
      <c r="A215" s="72"/>
      <c r="B215" s="85" t="s">
        <v>64</v>
      </c>
      <c r="C215" s="74"/>
      <c r="D215" s="72"/>
      <c r="E215" s="74"/>
      <c r="F215" s="74"/>
      <c r="G215" s="74"/>
      <c r="H215" s="74"/>
      <c r="I215" s="86"/>
    </row>
    <row r="216" spans="1:256" s="54" customFormat="1" ht="18.75" customHeight="1" x14ac:dyDescent="0.5">
      <c r="A216" s="127"/>
      <c r="B216" s="128" t="s">
        <v>67</v>
      </c>
      <c r="C216" s="56">
        <v>3</v>
      </c>
      <c r="D216" s="129" t="s">
        <v>66</v>
      </c>
      <c r="E216" s="121">
        <v>200</v>
      </c>
      <c r="F216" s="121">
        <f>E216*C216</f>
        <v>600</v>
      </c>
      <c r="G216" s="35">
        <f t="shared" ref="G216:G221" si="95">SUM(E216*0.2)</f>
        <v>40</v>
      </c>
      <c r="H216" s="121">
        <f>G216*C216</f>
        <v>120</v>
      </c>
      <c r="I216" s="121">
        <f>H216+F216</f>
        <v>720</v>
      </c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  <c r="DL216" s="130"/>
      <c r="DM216" s="130"/>
      <c r="DN216" s="130"/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  <c r="ER216" s="130"/>
      <c r="ES216" s="130"/>
      <c r="ET216" s="130"/>
      <c r="EU216" s="130"/>
      <c r="EV216" s="130"/>
      <c r="EW216" s="130"/>
      <c r="EX216" s="130"/>
      <c r="EY216" s="130"/>
      <c r="EZ216" s="130"/>
      <c r="FA216" s="130"/>
      <c r="FB216" s="130"/>
      <c r="FC216" s="130"/>
      <c r="FD216" s="130"/>
      <c r="FE216" s="130"/>
      <c r="FF216" s="130"/>
      <c r="FG216" s="130"/>
      <c r="FH216" s="130"/>
      <c r="FI216" s="130"/>
      <c r="FJ216" s="130"/>
      <c r="FK216" s="130"/>
      <c r="FL216" s="130"/>
      <c r="FM216" s="130"/>
      <c r="FN216" s="130"/>
      <c r="FO216" s="130"/>
      <c r="FP216" s="130"/>
      <c r="FQ216" s="130"/>
      <c r="FR216" s="130"/>
      <c r="FS216" s="130"/>
      <c r="FT216" s="130"/>
      <c r="FU216" s="130"/>
      <c r="FV216" s="130"/>
      <c r="FW216" s="130"/>
      <c r="FX216" s="130"/>
      <c r="FY216" s="130"/>
      <c r="FZ216" s="130"/>
      <c r="GA216" s="130"/>
      <c r="GB216" s="130"/>
      <c r="GC216" s="130"/>
      <c r="GD216" s="130"/>
      <c r="GE216" s="130"/>
      <c r="GF216" s="130"/>
      <c r="GG216" s="130"/>
      <c r="GH216" s="130"/>
      <c r="GI216" s="130"/>
      <c r="GJ216" s="130"/>
      <c r="GK216" s="130"/>
      <c r="GL216" s="130"/>
      <c r="GM216" s="130"/>
      <c r="GN216" s="130"/>
      <c r="GO216" s="130"/>
      <c r="GP216" s="130"/>
      <c r="GQ216" s="130"/>
      <c r="GR216" s="130"/>
      <c r="GS216" s="130"/>
      <c r="GT216" s="130"/>
      <c r="GU216" s="130"/>
      <c r="GV216" s="130"/>
      <c r="GW216" s="130"/>
      <c r="GX216" s="130"/>
      <c r="GY216" s="130"/>
      <c r="GZ216" s="130"/>
      <c r="HA216" s="130"/>
      <c r="HB216" s="130"/>
      <c r="HC216" s="130"/>
      <c r="HD216" s="130"/>
      <c r="HE216" s="130"/>
      <c r="HF216" s="130"/>
      <c r="HG216" s="130"/>
      <c r="HH216" s="130"/>
      <c r="HI216" s="130"/>
      <c r="HJ216" s="130"/>
      <c r="HK216" s="130"/>
      <c r="HL216" s="130"/>
      <c r="HM216" s="130"/>
      <c r="HN216" s="130"/>
      <c r="HO216" s="130"/>
      <c r="HP216" s="130"/>
      <c r="HQ216" s="130"/>
      <c r="HR216" s="130"/>
      <c r="HS216" s="130"/>
      <c r="HT216" s="130"/>
      <c r="HU216" s="130"/>
      <c r="HV216" s="130"/>
      <c r="HW216" s="130"/>
      <c r="HX216" s="130"/>
      <c r="HY216" s="130"/>
      <c r="HZ216" s="130"/>
      <c r="IA216" s="130"/>
      <c r="IB216" s="130"/>
      <c r="IC216" s="130"/>
      <c r="ID216" s="130"/>
      <c r="IE216" s="130"/>
      <c r="IF216" s="130"/>
      <c r="IG216" s="130"/>
      <c r="IH216" s="130"/>
      <c r="II216" s="130"/>
      <c r="IJ216" s="130"/>
      <c r="IK216" s="130"/>
      <c r="IL216" s="130"/>
      <c r="IM216" s="130"/>
      <c r="IN216" s="130"/>
      <c r="IO216" s="130"/>
      <c r="IP216" s="130"/>
      <c r="IQ216" s="130"/>
      <c r="IR216" s="130"/>
      <c r="IS216" s="130"/>
      <c r="IT216" s="130"/>
      <c r="IU216" s="130"/>
      <c r="IV216" s="130"/>
    </row>
    <row r="217" spans="1:256" s="54" customFormat="1" ht="18.75" customHeight="1" x14ac:dyDescent="0.5">
      <c r="A217" s="127"/>
      <c r="B217" s="128" t="s">
        <v>65</v>
      </c>
      <c r="C217" s="56">
        <v>1</v>
      </c>
      <c r="D217" s="129" t="s">
        <v>66</v>
      </c>
      <c r="E217" s="121">
        <v>150</v>
      </c>
      <c r="F217" s="121">
        <f>E217*C217</f>
        <v>150</v>
      </c>
      <c r="G217" s="35">
        <f t="shared" si="95"/>
        <v>30</v>
      </c>
      <c r="H217" s="121">
        <f>G217*C217</f>
        <v>30</v>
      </c>
      <c r="I217" s="121">
        <f>H217+F217</f>
        <v>180</v>
      </c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0"/>
      <c r="BW217" s="130"/>
      <c r="BX217" s="130"/>
      <c r="BY217" s="130"/>
      <c r="BZ217" s="130"/>
      <c r="CA217" s="130"/>
      <c r="CB217" s="130"/>
      <c r="CC217" s="130"/>
      <c r="CD217" s="130"/>
      <c r="CE217" s="130"/>
      <c r="CF217" s="130"/>
      <c r="CG217" s="130"/>
      <c r="CH217" s="130"/>
      <c r="CI217" s="130"/>
      <c r="CJ217" s="130"/>
      <c r="CK217" s="130"/>
      <c r="CL217" s="130"/>
      <c r="CM217" s="130"/>
      <c r="CN217" s="130"/>
      <c r="CO217" s="130"/>
      <c r="CP217" s="130"/>
      <c r="CQ217" s="130"/>
      <c r="CR217" s="130"/>
      <c r="CS217" s="130"/>
      <c r="CT217" s="130"/>
      <c r="CU217" s="130"/>
      <c r="CV217" s="130"/>
      <c r="CW217" s="130"/>
      <c r="CX217" s="130"/>
      <c r="CY217" s="130"/>
      <c r="CZ217" s="130"/>
      <c r="DA217" s="130"/>
      <c r="DB217" s="130"/>
      <c r="DC217" s="130"/>
      <c r="DD217" s="130"/>
      <c r="DE217" s="130"/>
      <c r="DF217" s="130"/>
      <c r="DG217" s="130"/>
      <c r="DH217" s="130"/>
      <c r="DI217" s="130"/>
      <c r="DJ217" s="130"/>
      <c r="DK217" s="130"/>
      <c r="DL217" s="130"/>
      <c r="DM217" s="130"/>
      <c r="DN217" s="130"/>
      <c r="DO217" s="130"/>
      <c r="DP217" s="130"/>
      <c r="DQ217" s="130"/>
      <c r="DR217" s="130"/>
      <c r="DS217" s="130"/>
      <c r="DT217" s="130"/>
      <c r="DU217" s="130"/>
      <c r="DV217" s="130"/>
      <c r="DW217" s="130"/>
      <c r="DX217" s="130"/>
      <c r="DY217" s="130"/>
      <c r="DZ217" s="130"/>
      <c r="EA217" s="130"/>
      <c r="EB217" s="130"/>
      <c r="EC217" s="130"/>
      <c r="ED217" s="130"/>
      <c r="EE217" s="130"/>
      <c r="EF217" s="130"/>
      <c r="EG217" s="130"/>
      <c r="EH217" s="130"/>
      <c r="EI217" s="130"/>
      <c r="EJ217" s="130"/>
      <c r="EK217" s="130"/>
      <c r="EL217" s="130"/>
      <c r="EM217" s="130"/>
      <c r="EN217" s="130"/>
      <c r="EO217" s="130"/>
      <c r="EP217" s="130"/>
      <c r="EQ217" s="130"/>
      <c r="ER217" s="130"/>
      <c r="ES217" s="130"/>
      <c r="ET217" s="130"/>
      <c r="EU217" s="130"/>
      <c r="EV217" s="130"/>
      <c r="EW217" s="130"/>
      <c r="EX217" s="130"/>
      <c r="EY217" s="130"/>
      <c r="EZ217" s="130"/>
      <c r="FA217" s="130"/>
      <c r="FB217" s="130"/>
      <c r="FC217" s="130"/>
      <c r="FD217" s="130"/>
      <c r="FE217" s="130"/>
      <c r="FF217" s="130"/>
      <c r="FG217" s="130"/>
      <c r="FH217" s="130"/>
      <c r="FI217" s="130"/>
      <c r="FJ217" s="130"/>
      <c r="FK217" s="130"/>
      <c r="FL217" s="130"/>
      <c r="FM217" s="130"/>
      <c r="FN217" s="130"/>
      <c r="FO217" s="130"/>
      <c r="FP217" s="130"/>
      <c r="FQ217" s="130"/>
      <c r="FR217" s="130"/>
      <c r="FS217" s="130"/>
      <c r="FT217" s="130"/>
      <c r="FU217" s="130"/>
      <c r="FV217" s="130"/>
      <c r="FW217" s="130"/>
      <c r="FX217" s="130"/>
      <c r="FY217" s="130"/>
      <c r="FZ217" s="130"/>
      <c r="GA217" s="130"/>
      <c r="GB217" s="130"/>
      <c r="GC217" s="130"/>
      <c r="GD217" s="130"/>
      <c r="GE217" s="130"/>
      <c r="GF217" s="130"/>
      <c r="GG217" s="130"/>
      <c r="GH217" s="130"/>
      <c r="GI217" s="130"/>
      <c r="GJ217" s="130"/>
      <c r="GK217" s="130"/>
      <c r="GL217" s="130"/>
      <c r="GM217" s="130"/>
      <c r="GN217" s="130"/>
      <c r="GO217" s="130"/>
      <c r="GP217" s="130"/>
      <c r="GQ217" s="130"/>
      <c r="GR217" s="130"/>
      <c r="GS217" s="130"/>
      <c r="GT217" s="130"/>
      <c r="GU217" s="130"/>
      <c r="GV217" s="130"/>
      <c r="GW217" s="130"/>
      <c r="GX217" s="130"/>
      <c r="GY217" s="130"/>
      <c r="GZ217" s="130"/>
      <c r="HA217" s="130"/>
      <c r="HB217" s="130"/>
      <c r="HC217" s="130"/>
      <c r="HD217" s="130"/>
      <c r="HE217" s="130"/>
      <c r="HF217" s="130"/>
      <c r="HG217" s="130"/>
      <c r="HH217" s="130"/>
      <c r="HI217" s="130"/>
      <c r="HJ217" s="130"/>
      <c r="HK217" s="130"/>
      <c r="HL217" s="130"/>
      <c r="HM217" s="130"/>
      <c r="HN217" s="130"/>
      <c r="HO217" s="130"/>
      <c r="HP217" s="130"/>
      <c r="HQ217" s="130"/>
      <c r="HR217" s="130"/>
      <c r="HS217" s="130"/>
      <c r="HT217" s="130"/>
      <c r="HU217" s="130"/>
      <c r="HV217" s="130"/>
      <c r="HW217" s="130"/>
      <c r="HX217" s="130"/>
      <c r="HY217" s="130"/>
      <c r="HZ217" s="130"/>
      <c r="IA217" s="130"/>
      <c r="IB217" s="130"/>
      <c r="IC217" s="130"/>
      <c r="ID217" s="130"/>
      <c r="IE217" s="130"/>
      <c r="IF217" s="130"/>
      <c r="IG217" s="130"/>
      <c r="IH217" s="130"/>
      <c r="II217" s="130"/>
      <c r="IJ217" s="130"/>
      <c r="IK217" s="130"/>
      <c r="IL217" s="130"/>
      <c r="IM217" s="130"/>
      <c r="IN217" s="130"/>
      <c r="IO217" s="130"/>
      <c r="IP217" s="130"/>
      <c r="IQ217" s="130"/>
      <c r="IR217" s="130"/>
      <c r="IS217" s="130"/>
      <c r="IT217" s="130"/>
      <c r="IU217" s="130"/>
      <c r="IV217" s="130"/>
    </row>
    <row r="218" spans="1:256" s="38" customFormat="1" x14ac:dyDescent="0.5">
      <c r="A218" s="44">
        <v>7.5</v>
      </c>
      <c r="B218" s="83" t="s">
        <v>74</v>
      </c>
      <c r="C218" s="44"/>
      <c r="D218" s="44"/>
      <c r="E218" s="44"/>
      <c r="F218" s="44"/>
      <c r="G218" s="44"/>
      <c r="H218" s="44"/>
      <c r="I218" s="44"/>
    </row>
    <row r="219" spans="1:256" s="54" customFormat="1" ht="18.75" customHeight="1" x14ac:dyDescent="0.5">
      <c r="A219" s="117"/>
      <c r="B219" s="46" t="s">
        <v>43</v>
      </c>
      <c r="C219" s="47">
        <v>1</v>
      </c>
      <c r="D219" s="78" t="s">
        <v>14</v>
      </c>
      <c r="E219" s="78">
        <v>3000</v>
      </c>
      <c r="F219" s="48">
        <f t="shared" ref="F219" si="96">C219*E219</f>
        <v>3000</v>
      </c>
      <c r="G219" s="35">
        <v>500</v>
      </c>
      <c r="H219" s="48">
        <f t="shared" ref="H219" si="97">C219*G219</f>
        <v>500</v>
      </c>
      <c r="I219" s="48">
        <f t="shared" ref="I219" si="98">F219+H219</f>
        <v>3500</v>
      </c>
    </row>
    <row r="220" spans="1:256" s="4" customFormat="1" ht="18.75" customHeight="1" x14ac:dyDescent="0.5">
      <c r="A220" s="63"/>
      <c r="B220" s="2" t="s">
        <v>44</v>
      </c>
      <c r="C220" s="78"/>
      <c r="D220" s="78"/>
      <c r="E220" s="78"/>
      <c r="F220" s="3"/>
      <c r="G220" s="5"/>
      <c r="H220" s="3"/>
      <c r="I220" s="3"/>
    </row>
    <row r="221" spans="1:256" s="4" customFormat="1" ht="18.75" customHeight="1" x14ac:dyDescent="0.5">
      <c r="A221" s="63"/>
      <c r="B221" s="2" t="s">
        <v>106</v>
      </c>
      <c r="C221" s="56">
        <v>1</v>
      </c>
      <c r="D221" s="78" t="s">
        <v>14</v>
      </c>
      <c r="E221" s="78">
        <v>650</v>
      </c>
      <c r="F221" s="3">
        <f t="shared" ref="F221" si="99">C221*E221</f>
        <v>650</v>
      </c>
      <c r="G221" s="35">
        <f t="shared" si="95"/>
        <v>130</v>
      </c>
      <c r="H221" s="3">
        <f t="shared" ref="H221" si="100">C221*G221</f>
        <v>130</v>
      </c>
      <c r="I221" s="3">
        <f t="shared" ref="I221" si="101">F221+H221</f>
        <v>780</v>
      </c>
    </row>
    <row r="222" spans="1:256" s="4" customFormat="1" ht="18.75" customHeight="1" x14ac:dyDescent="0.5">
      <c r="A222" s="63"/>
      <c r="B222" s="2" t="s">
        <v>107</v>
      </c>
      <c r="C222" s="56"/>
      <c r="D222" s="78"/>
      <c r="E222" s="78"/>
      <c r="F222" s="3"/>
      <c r="G222" s="5"/>
      <c r="H222" s="3"/>
      <c r="I222" s="3"/>
    </row>
    <row r="223" spans="1:256" s="38" customFormat="1" x14ac:dyDescent="0.5">
      <c r="A223" s="44">
        <v>7.6</v>
      </c>
      <c r="B223" s="83" t="s">
        <v>48</v>
      </c>
      <c r="C223" s="84"/>
      <c r="D223" s="44"/>
      <c r="E223" s="44"/>
      <c r="F223" s="44"/>
      <c r="G223" s="44"/>
      <c r="H223" s="44"/>
      <c r="I223" s="44"/>
    </row>
    <row r="224" spans="1:256" s="4" customFormat="1" ht="18.75" customHeight="1" x14ac:dyDescent="0.5">
      <c r="A224" s="72"/>
      <c r="B224" s="85" t="s">
        <v>46</v>
      </c>
      <c r="C224" s="56">
        <v>1</v>
      </c>
      <c r="D224" s="72" t="s">
        <v>14</v>
      </c>
      <c r="E224" s="74">
        <v>1495</v>
      </c>
      <c r="F224" s="74">
        <f>C224*E224</f>
        <v>1495</v>
      </c>
      <c r="G224" s="35">
        <v>115</v>
      </c>
      <c r="H224" s="3">
        <f>C224*G224</f>
        <v>115</v>
      </c>
      <c r="I224" s="86">
        <f>H224+F224</f>
        <v>1610</v>
      </c>
    </row>
    <row r="225" spans="1:22" s="4" customFormat="1" ht="18.75" customHeight="1" x14ac:dyDescent="0.5">
      <c r="A225" s="72"/>
      <c r="B225" s="87" t="s">
        <v>47</v>
      </c>
      <c r="C225" s="88"/>
      <c r="D225" s="72"/>
      <c r="E225" s="74"/>
      <c r="F225" s="74"/>
      <c r="G225" s="74"/>
      <c r="H225" s="74"/>
      <c r="I225" s="86"/>
    </row>
    <row r="226" spans="1:22" s="4" customFormat="1" ht="18.75" customHeight="1" x14ac:dyDescent="0.5">
      <c r="A226" s="72"/>
      <c r="B226" s="85" t="s">
        <v>102</v>
      </c>
      <c r="C226" s="56">
        <v>1</v>
      </c>
      <c r="D226" s="72" t="s">
        <v>31</v>
      </c>
      <c r="E226" s="74">
        <v>52</v>
      </c>
      <c r="F226" s="74">
        <f>C226*E226</f>
        <v>52</v>
      </c>
      <c r="G226" s="35">
        <v>80</v>
      </c>
      <c r="H226" s="3">
        <f>C226*G226</f>
        <v>80</v>
      </c>
      <c r="I226" s="86">
        <f>H226+F226</f>
        <v>132</v>
      </c>
    </row>
    <row r="227" spans="1:22" s="38" customFormat="1" x14ac:dyDescent="0.5">
      <c r="A227" s="42">
        <v>7.7</v>
      </c>
      <c r="B227" s="43" t="s">
        <v>120</v>
      </c>
      <c r="C227" s="59"/>
      <c r="D227" s="42"/>
      <c r="E227" s="57"/>
      <c r="F227" s="57"/>
      <c r="G227" s="57"/>
      <c r="H227" s="57"/>
      <c r="I227" s="31"/>
    </row>
    <row r="228" spans="1:22" s="38" customFormat="1" x14ac:dyDescent="0.5">
      <c r="A228" s="42"/>
      <c r="B228" s="60" t="s">
        <v>17</v>
      </c>
      <c r="C228" s="59">
        <v>10</v>
      </c>
      <c r="D228" s="39" t="s">
        <v>21</v>
      </c>
      <c r="E228" s="57">
        <v>50</v>
      </c>
      <c r="F228" s="57">
        <f t="shared" ref="F228" si="102">E228*C228</f>
        <v>500</v>
      </c>
      <c r="G228" s="35">
        <v>35</v>
      </c>
      <c r="H228" s="57">
        <f t="shared" ref="H228" si="103">G228*C228</f>
        <v>350</v>
      </c>
      <c r="I228" s="31">
        <f t="shared" ref="I228" si="104">F228+H228</f>
        <v>850</v>
      </c>
    </row>
    <row r="229" spans="1:22" s="38" customFormat="1" x14ac:dyDescent="0.5">
      <c r="A229" s="44"/>
      <c r="B229" s="30" t="s">
        <v>136</v>
      </c>
      <c r="C229" s="44"/>
      <c r="D229" s="44"/>
      <c r="E229" s="44"/>
      <c r="F229" s="162">
        <f>SUM(F195:F228)</f>
        <v>20890</v>
      </c>
      <c r="G229" s="44"/>
      <c r="H229" s="162">
        <f>SUM(H195:H228)</f>
        <v>9867.6</v>
      </c>
      <c r="I229" s="89">
        <f>SUM(I195:I228)</f>
        <v>30757.599999999999</v>
      </c>
    </row>
    <row r="230" spans="1:22" s="38" customFormat="1" x14ac:dyDescent="0.5">
      <c r="A230" s="44"/>
      <c r="B230" s="30" t="s">
        <v>183</v>
      </c>
      <c r="C230" s="44"/>
      <c r="D230" s="44"/>
      <c r="E230" s="44"/>
      <c r="F230" s="162"/>
      <c r="G230" s="44"/>
      <c r="H230" s="162"/>
      <c r="I230" s="189">
        <f>SUM(I229*1.3056)</f>
        <v>40157.122560000003</v>
      </c>
      <c r="K230" s="156"/>
    </row>
    <row r="231" spans="1:22" s="38" customFormat="1" ht="22.5" thickBot="1" x14ac:dyDescent="0.55000000000000004">
      <c r="A231" s="90"/>
      <c r="B231" s="44" t="s">
        <v>10</v>
      </c>
      <c r="C231" s="44"/>
      <c r="D231" s="62"/>
      <c r="E231" s="91"/>
      <c r="F231" s="62"/>
      <c r="G231" s="92"/>
      <c r="H231" s="62"/>
      <c r="I231" s="93">
        <v>40000</v>
      </c>
    </row>
    <row r="232" spans="1:22" s="41" customFormat="1" ht="22.5" thickTop="1" x14ac:dyDescent="0.5">
      <c r="A232" s="40"/>
      <c r="B232" s="94"/>
      <c r="C232" s="40"/>
      <c r="D232" s="40"/>
      <c r="E232" s="40"/>
      <c r="F232" s="40"/>
      <c r="G232" s="40"/>
      <c r="H232" s="40"/>
      <c r="I232" s="95"/>
    </row>
    <row r="233" spans="1:22" s="38" customFormat="1" ht="23.25" customHeight="1" x14ac:dyDescent="0.5">
      <c r="A233" s="96"/>
      <c r="B233" s="97"/>
      <c r="C233" s="98"/>
      <c r="D233" s="34"/>
      <c r="E233" s="99"/>
      <c r="F233" s="222" t="str">
        <f>"("&amp;BAHTTEXT(I231)&amp;")"</f>
        <v>(สี่หมื่นบาทถ้วน)</v>
      </c>
      <c r="G233" s="223"/>
      <c r="H233" s="224"/>
      <c r="I233" s="100"/>
    </row>
    <row r="234" spans="1:22" s="41" customFormat="1" x14ac:dyDescent="0.5">
      <c r="A234" s="198">
        <v>8</v>
      </c>
      <c r="B234" s="199" t="s">
        <v>294</v>
      </c>
      <c r="C234" s="194"/>
      <c r="D234" s="194"/>
      <c r="E234" s="194"/>
      <c r="F234" s="40"/>
      <c r="G234" s="40"/>
      <c r="H234" s="40"/>
      <c r="I234" s="40"/>
    </row>
    <row r="235" spans="1:22" s="41" customFormat="1" x14ac:dyDescent="0.5">
      <c r="A235" s="40"/>
      <c r="B235" s="94" t="s">
        <v>35</v>
      </c>
      <c r="C235" s="40"/>
      <c r="D235" s="40"/>
      <c r="E235" s="40"/>
      <c r="F235" s="40"/>
      <c r="G235" s="40"/>
      <c r="H235" s="40"/>
      <c r="I235" s="40"/>
    </row>
    <row r="236" spans="1:22" s="38" customFormat="1" x14ac:dyDescent="0.5">
      <c r="A236" s="42">
        <v>8.1</v>
      </c>
      <c r="B236" s="43" t="s">
        <v>139</v>
      </c>
      <c r="C236" s="42"/>
      <c r="D236" s="42"/>
      <c r="E236" s="42"/>
      <c r="F236" s="42"/>
      <c r="G236" s="42"/>
      <c r="H236" s="42"/>
      <c r="I236" s="44"/>
    </row>
    <row r="237" spans="1:22" s="54" customFormat="1" x14ac:dyDescent="0.5">
      <c r="A237" s="45"/>
      <c r="B237" s="46" t="s">
        <v>25</v>
      </c>
      <c r="C237" s="47">
        <v>2</v>
      </c>
      <c r="D237" s="48" t="s">
        <v>24</v>
      </c>
      <c r="E237" s="48">
        <v>338</v>
      </c>
      <c r="F237" s="48">
        <f>C237*E237</f>
        <v>676</v>
      </c>
      <c r="G237" s="35">
        <v>128</v>
      </c>
      <c r="H237" s="48">
        <f>C237*G237</f>
        <v>256</v>
      </c>
      <c r="I237" s="48">
        <f>F237+H237</f>
        <v>932</v>
      </c>
      <c r="J237" s="50"/>
      <c r="K237" s="51"/>
      <c r="L237" s="52"/>
      <c r="M237" s="52"/>
      <c r="N237" s="52"/>
      <c r="O237" s="52"/>
      <c r="P237" s="53"/>
      <c r="Q237" s="52"/>
      <c r="R237" s="52"/>
    </row>
    <row r="238" spans="1:22" s="38" customFormat="1" x14ac:dyDescent="0.5">
      <c r="A238" s="44"/>
      <c r="B238" s="55" t="s">
        <v>29</v>
      </c>
      <c r="C238" s="56">
        <v>2</v>
      </c>
      <c r="D238" s="44" t="s">
        <v>18</v>
      </c>
      <c r="E238" s="31">
        <v>1513</v>
      </c>
      <c r="F238" s="31">
        <f>E238*C238</f>
        <v>3026</v>
      </c>
      <c r="G238" s="35">
        <v>571.20000000000005</v>
      </c>
      <c r="H238" s="31">
        <f>G238*C238</f>
        <v>1142.4000000000001</v>
      </c>
      <c r="I238" s="31">
        <f>F238+H238</f>
        <v>4168.3999999999996</v>
      </c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</row>
    <row r="239" spans="1:22" s="38" customFormat="1" x14ac:dyDescent="0.5">
      <c r="A239" s="42"/>
      <c r="B239" s="60" t="s">
        <v>23</v>
      </c>
      <c r="C239" s="59"/>
      <c r="D239" s="42"/>
      <c r="E239" s="57"/>
      <c r="F239" s="57"/>
      <c r="G239" s="57"/>
      <c r="H239" s="57"/>
      <c r="I239" s="31"/>
    </row>
    <row r="240" spans="1:22" s="38" customFormat="1" x14ac:dyDescent="0.5">
      <c r="A240" s="42">
        <v>8.1999999999999993</v>
      </c>
      <c r="B240" s="43" t="s">
        <v>211</v>
      </c>
      <c r="C240" s="59"/>
      <c r="D240" s="42"/>
      <c r="E240" s="57"/>
      <c r="F240" s="57"/>
      <c r="G240" s="57"/>
      <c r="H240" s="57"/>
      <c r="I240" s="31"/>
    </row>
    <row r="241" spans="1:9" s="38" customFormat="1" x14ac:dyDescent="0.5">
      <c r="A241" s="42"/>
      <c r="B241" s="60" t="s">
        <v>180</v>
      </c>
      <c r="C241" s="61">
        <v>6</v>
      </c>
      <c r="D241" s="42" t="s">
        <v>21</v>
      </c>
      <c r="E241" s="57">
        <v>0</v>
      </c>
      <c r="F241" s="57">
        <f t="shared" ref="F241" si="105">E241*C241</f>
        <v>0</v>
      </c>
      <c r="G241" s="57">
        <v>167</v>
      </c>
      <c r="H241" s="57">
        <f t="shared" ref="H241" si="106">G241*C241</f>
        <v>1002</v>
      </c>
      <c r="I241" s="31">
        <f t="shared" ref="I241" si="107">F241+H241</f>
        <v>1002</v>
      </c>
    </row>
    <row r="242" spans="1:9" s="38" customFormat="1" x14ac:dyDescent="0.5">
      <c r="A242" s="42"/>
      <c r="B242" s="60" t="s">
        <v>233</v>
      </c>
      <c r="C242" s="59">
        <v>3</v>
      </c>
      <c r="D242" s="42" t="s">
        <v>18</v>
      </c>
      <c r="E242" s="57">
        <v>1485</v>
      </c>
      <c r="F242" s="57">
        <f t="shared" ref="F242" si="108">E242*C242</f>
        <v>4455</v>
      </c>
      <c r="G242" s="35">
        <v>571.20000000000005</v>
      </c>
      <c r="H242" s="57">
        <f t="shared" ref="H242" si="109">G242*C242</f>
        <v>1713.6000000000001</v>
      </c>
      <c r="I242" s="31">
        <f t="shared" ref="I242" si="110">F242+H242</f>
        <v>6168.6</v>
      </c>
    </row>
    <row r="243" spans="1:9" s="38" customFormat="1" x14ac:dyDescent="0.5">
      <c r="A243" s="42"/>
      <c r="B243" s="60" t="s">
        <v>234</v>
      </c>
      <c r="C243" s="59">
        <v>2</v>
      </c>
      <c r="D243" s="42" t="s">
        <v>18</v>
      </c>
      <c r="E243" s="57">
        <v>1045</v>
      </c>
      <c r="F243" s="57">
        <f>E243*C243</f>
        <v>2090</v>
      </c>
      <c r="G243" s="35">
        <v>420</v>
      </c>
      <c r="H243" s="57">
        <f>G243*C243</f>
        <v>840</v>
      </c>
      <c r="I243" s="31">
        <f>F243+H243</f>
        <v>2930</v>
      </c>
    </row>
    <row r="244" spans="1:9" s="38" customFormat="1" x14ac:dyDescent="0.5">
      <c r="A244" s="42">
        <v>8.3000000000000007</v>
      </c>
      <c r="B244" s="43" t="s">
        <v>73</v>
      </c>
      <c r="C244" s="59"/>
      <c r="D244" s="42"/>
      <c r="E244" s="57"/>
      <c r="F244" s="57"/>
      <c r="G244" s="57"/>
      <c r="H244" s="57"/>
      <c r="I244" s="31"/>
    </row>
    <row r="245" spans="1:9" s="38" customFormat="1" x14ac:dyDescent="0.5">
      <c r="A245" s="42"/>
      <c r="B245" s="60" t="s">
        <v>261</v>
      </c>
      <c r="C245" s="59">
        <v>2</v>
      </c>
      <c r="D245" s="42" t="s">
        <v>18</v>
      </c>
      <c r="E245" s="57">
        <v>1485</v>
      </c>
      <c r="F245" s="57">
        <f t="shared" ref="F245" si="111">E245*C245</f>
        <v>2970</v>
      </c>
      <c r="G245" s="35">
        <v>571.20000000000005</v>
      </c>
      <c r="H245" s="57">
        <f t="shared" ref="H245" si="112">G245*C245</f>
        <v>1142.4000000000001</v>
      </c>
      <c r="I245" s="31">
        <f t="shared" ref="I245" si="113">F245+H245</f>
        <v>4112.3999999999996</v>
      </c>
    </row>
    <row r="246" spans="1:9" s="38" customFormat="1" x14ac:dyDescent="0.5">
      <c r="A246" s="42"/>
      <c r="B246" s="60" t="s">
        <v>30</v>
      </c>
      <c r="C246" s="59"/>
      <c r="D246" s="42"/>
      <c r="E246" s="57"/>
      <c r="F246" s="57"/>
      <c r="G246" s="57"/>
      <c r="H246" s="57"/>
      <c r="I246" s="31"/>
    </row>
    <row r="247" spans="1:9" s="38" customFormat="1" x14ac:dyDescent="0.5">
      <c r="A247" s="42"/>
      <c r="B247" s="60" t="s">
        <v>27</v>
      </c>
      <c r="C247" s="59">
        <v>2</v>
      </c>
      <c r="D247" s="42" t="s">
        <v>15</v>
      </c>
      <c r="E247" s="57">
        <v>140</v>
      </c>
      <c r="F247" s="57">
        <f t="shared" ref="F247:F249" si="114">E247*C247</f>
        <v>280</v>
      </c>
      <c r="G247" s="35">
        <f t="shared" ref="G247:G248" si="115">SUM(E247*0.2)</f>
        <v>28</v>
      </c>
      <c r="H247" s="57">
        <f t="shared" ref="H247:H249" si="116">G247*C247</f>
        <v>56</v>
      </c>
      <c r="I247" s="31">
        <f t="shared" ref="I247:I249" si="117">F247+H247</f>
        <v>336</v>
      </c>
    </row>
    <row r="248" spans="1:9" s="38" customFormat="1" x14ac:dyDescent="0.5">
      <c r="A248" s="42"/>
      <c r="B248" s="101" t="s">
        <v>26</v>
      </c>
      <c r="C248" s="59">
        <v>14</v>
      </c>
      <c r="D248" s="42" t="s">
        <v>18</v>
      </c>
      <c r="E248" s="57">
        <v>260</v>
      </c>
      <c r="F248" s="57">
        <f t="shared" si="114"/>
        <v>3640</v>
      </c>
      <c r="G248" s="35">
        <f t="shared" si="115"/>
        <v>52</v>
      </c>
      <c r="H248" s="57">
        <f t="shared" si="116"/>
        <v>728</v>
      </c>
      <c r="I248" s="31">
        <f t="shared" si="117"/>
        <v>4368</v>
      </c>
    </row>
    <row r="249" spans="1:9" s="41" customFormat="1" x14ac:dyDescent="0.5">
      <c r="A249" s="39"/>
      <c r="B249" s="101" t="s">
        <v>144</v>
      </c>
      <c r="C249" s="131">
        <v>3</v>
      </c>
      <c r="D249" s="39" t="s">
        <v>18</v>
      </c>
      <c r="E249" s="49">
        <v>458</v>
      </c>
      <c r="F249" s="49">
        <f t="shared" si="114"/>
        <v>1374</v>
      </c>
      <c r="G249" s="35">
        <v>158</v>
      </c>
      <c r="H249" s="49">
        <f t="shared" si="116"/>
        <v>474</v>
      </c>
      <c r="I249" s="169">
        <f t="shared" si="117"/>
        <v>1848</v>
      </c>
    </row>
    <row r="250" spans="1:9" s="41" customFormat="1" x14ac:dyDescent="0.5">
      <c r="A250" s="39"/>
      <c r="B250" s="101" t="s">
        <v>145</v>
      </c>
      <c r="C250" s="131"/>
      <c r="D250" s="39"/>
      <c r="E250" s="49"/>
      <c r="F250" s="49"/>
      <c r="G250" s="49"/>
      <c r="H250" s="49"/>
      <c r="I250" s="169"/>
    </row>
    <row r="251" spans="1:9" s="38" customFormat="1" x14ac:dyDescent="0.5">
      <c r="A251" s="42"/>
      <c r="B251" s="60" t="s">
        <v>146</v>
      </c>
      <c r="C251" s="59">
        <v>2</v>
      </c>
      <c r="D251" s="42" t="s">
        <v>18</v>
      </c>
      <c r="E251" s="57">
        <v>250</v>
      </c>
      <c r="F251" s="57">
        <f t="shared" ref="F251" si="118">E251*C251</f>
        <v>500</v>
      </c>
      <c r="G251" s="35">
        <v>92</v>
      </c>
      <c r="H251" s="57">
        <f t="shared" ref="H251" si="119">G251*C251</f>
        <v>184</v>
      </c>
      <c r="I251" s="31">
        <f t="shared" ref="I251" si="120">F251+H251</f>
        <v>684</v>
      </c>
    </row>
    <row r="252" spans="1:9" s="38" customFormat="1" x14ac:dyDescent="0.5">
      <c r="A252" s="42"/>
      <c r="B252" s="60" t="s">
        <v>147</v>
      </c>
      <c r="C252" s="59"/>
      <c r="D252" s="42"/>
      <c r="E252" s="57"/>
      <c r="F252" s="57"/>
      <c r="G252" s="57"/>
      <c r="H252" s="57"/>
      <c r="I252" s="31"/>
    </row>
    <row r="253" spans="1:9" s="38" customFormat="1" x14ac:dyDescent="0.5">
      <c r="A253" s="42">
        <v>8.4</v>
      </c>
      <c r="B253" s="43" t="s">
        <v>120</v>
      </c>
      <c r="C253" s="59"/>
      <c r="D253" s="42"/>
      <c r="E253" s="57"/>
      <c r="F253" s="57"/>
      <c r="G253" s="57"/>
      <c r="H253" s="57"/>
      <c r="I253" s="31"/>
    </row>
    <row r="254" spans="1:9" s="38" customFormat="1" x14ac:dyDescent="0.5">
      <c r="A254" s="42"/>
      <c r="B254" s="60" t="s">
        <v>17</v>
      </c>
      <c r="C254" s="59">
        <v>10</v>
      </c>
      <c r="D254" s="42" t="s">
        <v>21</v>
      </c>
      <c r="E254" s="57">
        <v>50</v>
      </c>
      <c r="F254" s="57">
        <f t="shared" ref="F254" si="121">E254*C254</f>
        <v>500</v>
      </c>
      <c r="G254" s="35">
        <v>35</v>
      </c>
      <c r="H254" s="57">
        <f t="shared" ref="H254" si="122">G254*C254</f>
        <v>350</v>
      </c>
      <c r="I254" s="31">
        <f t="shared" ref="I254" si="123">F254+H254</f>
        <v>850</v>
      </c>
    </row>
    <row r="255" spans="1:9" s="79" customFormat="1" x14ac:dyDescent="0.5">
      <c r="A255" s="63">
        <v>8.5</v>
      </c>
      <c r="B255" s="77" t="s">
        <v>210</v>
      </c>
      <c r="C255" s="78"/>
      <c r="D255" s="3"/>
      <c r="E255" s="3"/>
      <c r="F255" s="3"/>
      <c r="G255" s="62"/>
      <c r="H255" s="3"/>
      <c r="I255" s="3"/>
    </row>
    <row r="256" spans="1:9" s="38" customFormat="1" x14ac:dyDescent="0.5">
      <c r="A256" s="42"/>
      <c r="B256" s="60" t="s">
        <v>185</v>
      </c>
      <c r="C256" s="61">
        <v>10</v>
      </c>
      <c r="D256" s="42" t="s">
        <v>21</v>
      </c>
      <c r="E256" s="57">
        <v>0</v>
      </c>
      <c r="F256" s="57">
        <v>0</v>
      </c>
      <c r="G256" s="57">
        <v>167</v>
      </c>
      <c r="H256" s="57">
        <f t="shared" ref="H256" si="124">G256*C256</f>
        <v>1670</v>
      </c>
      <c r="I256" s="31">
        <f t="shared" ref="I256" si="125">F256+H256</f>
        <v>1670</v>
      </c>
    </row>
    <row r="257" spans="1:11" s="4" customFormat="1" ht="18.75" customHeight="1" x14ac:dyDescent="0.5">
      <c r="A257" s="1"/>
      <c r="B257" s="2" t="s">
        <v>60</v>
      </c>
      <c r="C257" s="56">
        <v>10</v>
      </c>
      <c r="D257" s="3" t="s">
        <v>18</v>
      </c>
      <c r="E257" s="3">
        <v>75</v>
      </c>
      <c r="F257" s="3">
        <f>C257*E257</f>
        <v>750</v>
      </c>
      <c r="G257" s="35">
        <f t="shared" ref="G257" si="126">SUM(E257*0.2)</f>
        <v>15</v>
      </c>
      <c r="H257" s="3">
        <f>C257*G257</f>
        <v>150</v>
      </c>
      <c r="I257" s="3">
        <f>F257+H257</f>
        <v>900</v>
      </c>
    </row>
    <row r="258" spans="1:11" s="4" customFormat="1" ht="18.75" customHeight="1" x14ac:dyDescent="0.5">
      <c r="A258" s="63"/>
      <c r="B258" s="80" t="s">
        <v>61</v>
      </c>
      <c r="C258" s="81"/>
      <c r="D258" s="78"/>
      <c r="E258" s="78"/>
      <c r="F258" s="78"/>
      <c r="G258" s="62"/>
      <c r="H258" s="69"/>
      <c r="I258" s="82"/>
    </row>
    <row r="259" spans="1:11" s="4" customFormat="1" ht="18.75" customHeight="1" x14ac:dyDescent="0.5">
      <c r="A259" s="1"/>
      <c r="B259" s="2" t="s">
        <v>60</v>
      </c>
      <c r="C259" s="56">
        <v>6</v>
      </c>
      <c r="D259" s="3" t="s">
        <v>18</v>
      </c>
      <c r="E259" s="3">
        <v>70</v>
      </c>
      <c r="F259" s="3">
        <f>C259*E259</f>
        <v>420</v>
      </c>
      <c r="G259" s="35">
        <f t="shared" ref="G259" si="127">SUM(E259*0.2)</f>
        <v>14</v>
      </c>
      <c r="H259" s="3">
        <f>C259*G259</f>
        <v>84</v>
      </c>
      <c r="I259" s="3">
        <f>F259+H259</f>
        <v>504</v>
      </c>
    </row>
    <row r="260" spans="1:11" s="4" customFormat="1" ht="18.75" customHeight="1" x14ac:dyDescent="0.5">
      <c r="A260" s="63"/>
      <c r="B260" s="80" t="s">
        <v>108</v>
      </c>
      <c r="C260" s="56"/>
      <c r="D260" s="78"/>
      <c r="E260" s="78"/>
      <c r="F260" s="78"/>
      <c r="G260" s="62"/>
      <c r="H260" s="69"/>
      <c r="I260" s="82"/>
    </row>
    <row r="261" spans="1:11" s="38" customFormat="1" x14ac:dyDescent="0.5">
      <c r="A261" s="44">
        <v>8.6</v>
      </c>
      <c r="B261" s="83" t="s">
        <v>209</v>
      </c>
      <c r="C261" s="56"/>
      <c r="D261" s="44"/>
      <c r="E261" s="62"/>
      <c r="F261" s="62"/>
      <c r="G261" s="62"/>
      <c r="H261" s="62"/>
      <c r="I261" s="62"/>
    </row>
    <row r="262" spans="1:11" s="38" customFormat="1" x14ac:dyDescent="0.5">
      <c r="A262" s="44"/>
      <c r="B262" s="55" t="s">
        <v>192</v>
      </c>
      <c r="C262" s="56">
        <v>1</v>
      </c>
      <c r="D262" s="44" t="s">
        <v>14</v>
      </c>
      <c r="E262" s="62">
        <v>0</v>
      </c>
      <c r="F262" s="62">
        <f t="shared" ref="F262" si="128">E262*C262</f>
        <v>0</v>
      </c>
      <c r="G262" s="35">
        <v>450</v>
      </c>
      <c r="H262" s="62">
        <f t="shared" ref="H262" si="129">G262*C262</f>
        <v>450</v>
      </c>
      <c r="I262" s="62">
        <f t="shared" ref="I262" si="130">F262+H262</f>
        <v>450</v>
      </c>
    </row>
    <row r="263" spans="1:11" s="38" customFormat="1" x14ac:dyDescent="0.5">
      <c r="A263" s="44"/>
      <c r="B263" s="55" t="s">
        <v>193</v>
      </c>
      <c r="C263" s="56"/>
      <c r="D263" s="44"/>
      <c r="E263" s="62"/>
      <c r="F263" s="62"/>
      <c r="G263" s="62"/>
      <c r="H263" s="62"/>
      <c r="I263" s="62"/>
    </row>
    <row r="264" spans="1:11" s="41" customFormat="1" x14ac:dyDescent="0.5">
      <c r="A264" s="39"/>
      <c r="B264" s="183" t="s">
        <v>136</v>
      </c>
      <c r="C264" s="39"/>
      <c r="D264" s="39"/>
      <c r="E264" s="39"/>
      <c r="F264" s="186">
        <f>SUM(F237:F262)</f>
        <v>20681</v>
      </c>
      <c r="G264" s="39"/>
      <c r="H264" s="186">
        <f>SUM(H237:H262)</f>
        <v>10242.4</v>
      </c>
      <c r="I264" s="184">
        <f>SUM(I237:I262)</f>
        <v>30923.4</v>
      </c>
    </row>
    <row r="265" spans="1:11" s="38" customFormat="1" x14ac:dyDescent="0.5">
      <c r="A265" s="44"/>
      <c r="B265" s="30" t="s">
        <v>183</v>
      </c>
      <c r="C265" s="44"/>
      <c r="D265" s="44"/>
      <c r="E265" s="44"/>
      <c r="F265" s="162"/>
      <c r="G265" s="44"/>
      <c r="H265" s="162"/>
      <c r="I265" s="189">
        <f>SUM(I264*1.3056)</f>
        <v>40373.591040000007</v>
      </c>
      <c r="K265" s="156"/>
    </row>
    <row r="266" spans="1:11" s="38" customFormat="1" ht="22.5" thickBot="1" x14ac:dyDescent="0.55000000000000004">
      <c r="A266" s="90"/>
      <c r="B266" s="44" t="s">
        <v>10</v>
      </c>
      <c r="C266" s="44"/>
      <c r="D266" s="31"/>
      <c r="E266" s="108"/>
      <c r="F266" s="57"/>
      <c r="G266" s="109"/>
      <c r="H266" s="31"/>
      <c r="I266" s="110">
        <v>40000</v>
      </c>
      <c r="K266" s="111"/>
    </row>
    <row r="267" spans="1:11" s="38" customFormat="1" ht="11.25" customHeight="1" thickTop="1" x14ac:dyDescent="0.5">
      <c r="A267" s="112"/>
      <c r="B267" s="113"/>
      <c r="C267" s="113"/>
      <c r="D267" s="36"/>
      <c r="E267" s="114"/>
      <c r="F267" s="36"/>
      <c r="G267" s="115"/>
      <c r="H267" s="36"/>
      <c r="I267" s="37"/>
    </row>
    <row r="268" spans="1:11" s="38" customFormat="1" ht="23.25" customHeight="1" x14ac:dyDescent="0.5">
      <c r="A268" s="96"/>
      <c r="B268" s="97"/>
      <c r="C268" s="98"/>
      <c r="D268" s="34"/>
      <c r="E268" s="99"/>
      <c r="F268" s="222" t="str">
        <f>"("&amp;BAHTTEXT(I266)&amp;")"</f>
        <v>(สี่หมื่นบาทถ้วน)</v>
      </c>
      <c r="G268" s="223"/>
      <c r="H268" s="224"/>
      <c r="I268" s="100"/>
    </row>
    <row r="269" spans="1:11" s="41" customFormat="1" x14ac:dyDescent="0.5">
      <c r="A269" s="198">
        <v>9</v>
      </c>
      <c r="B269" s="199" t="s">
        <v>216</v>
      </c>
      <c r="C269" s="194"/>
      <c r="D269" s="194"/>
      <c r="E269" s="40"/>
      <c r="F269" s="40"/>
      <c r="G269" s="40"/>
      <c r="H269" s="40"/>
      <c r="I269" s="40"/>
    </row>
    <row r="270" spans="1:11" s="41" customFormat="1" x14ac:dyDescent="0.5">
      <c r="A270" s="40"/>
      <c r="B270" s="94" t="s">
        <v>36</v>
      </c>
      <c r="C270" s="40"/>
      <c r="D270" s="40"/>
      <c r="E270" s="40"/>
      <c r="F270" s="40"/>
      <c r="G270" s="40"/>
      <c r="H270" s="40"/>
      <c r="I270" s="40"/>
    </row>
    <row r="271" spans="1:11" s="4" customFormat="1" ht="18.75" customHeight="1" x14ac:dyDescent="0.5">
      <c r="A271" s="117">
        <v>9.1</v>
      </c>
      <c r="B271" s="118" t="s">
        <v>75</v>
      </c>
      <c r="C271" s="119"/>
      <c r="D271" s="120"/>
      <c r="E271" s="78"/>
      <c r="F271" s="78"/>
      <c r="G271" s="78"/>
      <c r="H271" s="121"/>
      <c r="I271" s="78"/>
    </row>
    <row r="272" spans="1:11" s="122" customFormat="1" x14ac:dyDescent="0.5">
      <c r="A272" s="117"/>
      <c r="B272" s="46" t="s">
        <v>151</v>
      </c>
      <c r="C272" s="59">
        <v>2</v>
      </c>
      <c r="D272" s="48" t="s">
        <v>152</v>
      </c>
      <c r="E272" s="48">
        <v>2300</v>
      </c>
      <c r="F272" s="48">
        <f>C272*E272</f>
        <v>4600</v>
      </c>
      <c r="G272" s="35">
        <v>398</v>
      </c>
      <c r="H272" s="121">
        <f>G272*C272</f>
        <v>796</v>
      </c>
      <c r="I272" s="48">
        <f>F272+H272</f>
        <v>5396</v>
      </c>
    </row>
    <row r="273" spans="1:256" s="122" customFormat="1" x14ac:dyDescent="0.5">
      <c r="A273" s="117"/>
      <c r="B273" s="46" t="s">
        <v>54</v>
      </c>
      <c r="C273" s="59">
        <v>20</v>
      </c>
      <c r="D273" s="48" t="s">
        <v>21</v>
      </c>
      <c r="E273" s="48">
        <v>27</v>
      </c>
      <c r="F273" s="48">
        <f>C273*E273</f>
        <v>540</v>
      </c>
      <c r="G273" s="35">
        <v>5</v>
      </c>
      <c r="H273" s="121">
        <f>G273*C273</f>
        <v>100</v>
      </c>
      <c r="I273" s="48">
        <f>F273+H273</f>
        <v>640</v>
      </c>
      <c r="K273" s="123">
        <f>SUM(I273:I273)</f>
        <v>640</v>
      </c>
    </row>
    <row r="274" spans="1:256" s="38" customFormat="1" x14ac:dyDescent="0.5">
      <c r="A274" s="42"/>
      <c r="B274" s="60" t="s">
        <v>76</v>
      </c>
      <c r="C274" s="59">
        <v>20</v>
      </c>
      <c r="D274" s="42" t="s">
        <v>21</v>
      </c>
      <c r="E274" s="133">
        <v>315</v>
      </c>
      <c r="F274" s="133">
        <f>E274*C274</f>
        <v>6300</v>
      </c>
      <c r="G274" s="35">
        <v>158</v>
      </c>
      <c r="H274" s="133">
        <f t="shared" ref="H274" si="131">G274*C274</f>
        <v>3160</v>
      </c>
      <c r="I274" s="62">
        <f t="shared" ref="I274" si="132">F274+H274</f>
        <v>9460</v>
      </c>
    </row>
    <row r="275" spans="1:256" s="38" customFormat="1" x14ac:dyDescent="0.5">
      <c r="A275" s="44">
        <v>9.1999999999999993</v>
      </c>
      <c r="B275" s="83" t="s">
        <v>207</v>
      </c>
      <c r="C275" s="56"/>
      <c r="D275" s="44"/>
      <c r="E275" s="62"/>
      <c r="F275" s="62"/>
      <c r="G275" s="62"/>
      <c r="H275" s="62"/>
      <c r="I275" s="62"/>
    </row>
    <row r="276" spans="1:256" s="38" customFormat="1" x14ac:dyDescent="0.5">
      <c r="A276" s="44"/>
      <c r="B276" s="55" t="s">
        <v>262</v>
      </c>
      <c r="C276" s="56">
        <v>1</v>
      </c>
      <c r="D276" s="44" t="s">
        <v>14</v>
      </c>
      <c r="E276" s="62">
        <v>0</v>
      </c>
      <c r="F276" s="62">
        <f t="shared" ref="F276" si="133">E276*C276</f>
        <v>0</v>
      </c>
      <c r="G276" s="62">
        <v>70</v>
      </c>
      <c r="H276" s="62">
        <f t="shared" ref="H276" si="134">G276*C276</f>
        <v>70</v>
      </c>
      <c r="I276" s="62">
        <f t="shared" ref="I276" si="135">F276+H276</f>
        <v>70</v>
      </c>
    </row>
    <row r="277" spans="1:256" s="38" customFormat="1" x14ac:dyDescent="0.5">
      <c r="A277" s="44"/>
      <c r="B277" s="55" t="s">
        <v>68</v>
      </c>
      <c r="C277" s="56">
        <v>1</v>
      </c>
      <c r="D277" s="44" t="s">
        <v>14</v>
      </c>
      <c r="E277" s="62">
        <v>1500</v>
      </c>
      <c r="F277" s="62">
        <f t="shared" ref="F277" si="136">E277*C277</f>
        <v>1500</v>
      </c>
      <c r="G277" s="35">
        <v>70</v>
      </c>
      <c r="H277" s="62">
        <f t="shared" ref="H277" si="137">G277*C277</f>
        <v>70</v>
      </c>
      <c r="I277" s="62">
        <f t="shared" ref="I277" si="138">F277+H277</f>
        <v>1570</v>
      </c>
    </row>
    <row r="278" spans="1:256" s="126" customFormat="1" x14ac:dyDescent="0.5">
      <c r="A278" s="67"/>
      <c r="B278" s="125" t="s">
        <v>62</v>
      </c>
      <c r="C278" s="56">
        <v>1</v>
      </c>
      <c r="D278" s="3" t="s">
        <v>14</v>
      </c>
      <c r="E278" s="69">
        <v>1000</v>
      </c>
      <c r="F278" s="3">
        <f>C278*E278</f>
        <v>1000</v>
      </c>
      <c r="G278" s="35">
        <v>70</v>
      </c>
      <c r="H278" s="3">
        <f>C278*G278</f>
        <v>70</v>
      </c>
      <c r="I278" s="3">
        <f>F278+H278</f>
        <v>1070</v>
      </c>
    </row>
    <row r="279" spans="1:256" s="4" customFormat="1" ht="18.75" customHeight="1" x14ac:dyDescent="0.5">
      <c r="A279" s="72"/>
      <c r="B279" s="85" t="s">
        <v>63</v>
      </c>
      <c r="C279" s="56">
        <v>1</v>
      </c>
      <c r="D279" s="72" t="s">
        <v>31</v>
      </c>
      <c r="E279" s="74">
        <v>275</v>
      </c>
      <c r="F279" s="74">
        <f>C279*E279</f>
        <v>275</v>
      </c>
      <c r="G279" s="35">
        <v>75</v>
      </c>
      <c r="H279" s="3">
        <f>C279*G279</f>
        <v>75</v>
      </c>
      <c r="I279" s="86">
        <f>H279+F279</f>
        <v>350</v>
      </c>
    </row>
    <row r="280" spans="1:256" s="4" customFormat="1" ht="18.75" customHeight="1" x14ac:dyDescent="0.5">
      <c r="A280" s="72"/>
      <c r="B280" s="85" t="s">
        <v>64</v>
      </c>
      <c r="C280" s="74"/>
      <c r="D280" s="72"/>
      <c r="E280" s="74"/>
      <c r="F280" s="74"/>
      <c r="G280" s="62"/>
      <c r="H280" s="74"/>
      <c r="I280" s="86"/>
    </row>
    <row r="281" spans="1:256" s="54" customFormat="1" ht="18.75" customHeight="1" x14ac:dyDescent="0.5">
      <c r="A281" s="127"/>
      <c r="B281" s="128" t="s">
        <v>67</v>
      </c>
      <c r="C281" s="56">
        <v>3</v>
      </c>
      <c r="D281" s="129" t="s">
        <v>66</v>
      </c>
      <c r="E281" s="121">
        <v>200</v>
      </c>
      <c r="F281" s="121">
        <f>E281*C281</f>
        <v>600</v>
      </c>
      <c r="G281" s="35">
        <f t="shared" ref="G281:G282" si="139">SUM(E281*0.2)</f>
        <v>40</v>
      </c>
      <c r="H281" s="121">
        <f>G281*C281</f>
        <v>120</v>
      </c>
      <c r="I281" s="121">
        <f>H281+F281</f>
        <v>720</v>
      </c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  <c r="IO281" s="130"/>
      <c r="IP281" s="130"/>
      <c r="IQ281" s="130"/>
      <c r="IR281" s="130"/>
      <c r="IS281" s="130"/>
      <c r="IT281" s="130"/>
      <c r="IU281" s="130"/>
      <c r="IV281" s="130"/>
    </row>
    <row r="282" spans="1:256" s="54" customFormat="1" ht="18.75" customHeight="1" x14ac:dyDescent="0.5">
      <c r="A282" s="127"/>
      <c r="B282" s="128" t="s">
        <v>65</v>
      </c>
      <c r="C282" s="56">
        <v>1</v>
      </c>
      <c r="D282" s="129" t="s">
        <v>66</v>
      </c>
      <c r="E282" s="121">
        <v>150</v>
      </c>
      <c r="F282" s="121">
        <f>E282*C282</f>
        <v>150</v>
      </c>
      <c r="G282" s="35">
        <f t="shared" si="139"/>
        <v>30</v>
      </c>
      <c r="H282" s="121">
        <f>G282*C282</f>
        <v>30</v>
      </c>
      <c r="I282" s="121">
        <f>H282+F282</f>
        <v>180</v>
      </c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  <c r="EC282" s="130"/>
      <c r="ED282" s="130"/>
      <c r="EE282" s="130"/>
      <c r="EF282" s="130"/>
      <c r="EG282" s="130"/>
      <c r="EH282" s="130"/>
      <c r="EI282" s="130"/>
      <c r="EJ282" s="130"/>
      <c r="EK282" s="130"/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0"/>
      <c r="FK282" s="130"/>
      <c r="FL282" s="130"/>
      <c r="FM282" s="130"/>
      <c r="FN282" s="130"/>
      <c r="FO282" s="130"/>
      <c r="FP282" s="130"/>
      <c r="FQ282" s="130"/>
      <c r="FR282" s="130"/>
      <c r="FS282" s="130"/>
      <c r="FT282" s="130"/>
      <c r="FU282" s="130"/>
      <c r="FV282" s="130"/>
      <c r="FW282" s="130"/>
      <c r="FX282" s="130"/>
      <c r="FY282" s="130"/>
      <c r="FZ282" s="130"/>
      <c r="GA282" s="130"/>
      <c r="GB282" s="130"/>
      <c r="GC282" s="130"/>
      <c r="GD282" s="130"/>
      <c r="GE282" s="130"/>
      <c r="GF282" s="130"/>
      <c r="GG282" s="130"/>
      <c r="GH282" s="130"/>
      <c r="GI282" s="130"/>
      <c r="GJ282" s="130"/>
      <c r="GK282" s="130"/>
      <c r="GL282" s="130"/>
      <c r="GM282" s="130"/>
      <c r="GN282" s="130"/>
      <c r="GO282" s="130"/>
      <c r="GP282" s="130"/>
      <c r="GQ282" s="130"/>
      <c r="GR282" s="130"/>
      <c r="GS282" s="130"/>
      <c r="GT282" s="130"/>
      <c r="GU282" s="130"/>
      <c r="GV282" s="130"/>
      <c r="GW282" s="130"/>
      <c r="GX282" s="130"/>
      <c r="GY282" s="130"/>
      <c r="GZ282" s="130"/>
      <c r="HA282" s="130"/>
      <c r="HB282" s="130"/>
      <c r="HC282" s="130"/>
      <c r="HD282" s="130"/>
      <c r="HE282" s="130"/>
      <c r="HF282" s="130"/>
      <c r="HG282" s="130"/>
      <c r="HH282" s="130"/>
      <c r="HI282" s="130"/>
      <c r="HJ282" s="130"/>
      <c r="HK282" s="130"/>
      <c r="HL282" s="130"/>
      <c r="HM282" s="130"/>
      <c r="HN282" s="130"/>
      <c r="HO282" s="130"/>
      <c r="HP282" s="130"/>
      <c r="HQ282" s="130"/>
      <c r="HR282" s="130"/>
      <c r="HS282" s="130"/>
      <c r="HT282" s="130"/>
      <c r="HU282" s="130"/>
      <c r="HV282" s="130"/>
      <c r="HW282" s="130"/>
      <c r="HX282" s="130"/>
      <c r="HY282" s="130"/>
      <c r="HZ282" s="130"/>
      <c r="IA282" s="130"/>
      <c r="IB282" s="130"/>
      <c r="IC282" s="130"/>
      <c r="ID282" s="130"/>
      <c r="IE282" s="130"/>
      <c r="IF282" s="130"/>
      <c r="IG282" s="130"/>
      <c r="IH282" s="130"/>
      <c r="II282" s="130"/>
      <c r="IJ282" s="130"/>
      <c r="IK282" s="130"/>
      <c r="IL282" s="130"/>
      <c r="IM282" s="130"/>
      <c r="IN282" s="130"/>
      <c r="IO282" s="130"/>
      <c r="IP282" s="130"/>
      <c r="IQ282" s="130"/>
      <c r="IR282" s="130"/>
      <c r="IS282" s="130"/>
      <c r="IT282" s="130"/>
      <c r="IU282" s="130"/>
      <c r="IV282" s="130"/>
    </row>
    <row r="283" spans="1:256" s="38" customFormat="1" x14ac:dyDescent="0.5">
      <c r="A283" s="44">
        <v>9.3000000000000007</v>
      </c>
      <c r="B283" s="83" t="s">
        <v>77</v>
      </c>
      <c r="C283" s="44"/>
      <c r="D283" s="44"/>
      <c r="E283" s="44"/>
      <c r="F283" s="44"/>
      <c r="G283" s="44"/>
      <c r="H283" s="44"/>
      <c r="I283" s="44"/>
    </row>
    <row r="284" spans="1:256" s="4" customFormat="1" ht="18.75" customHeight="1" x14ac:dyDescent="0.5">
      <c r="A284" s="63"/>
      <c r="B284" s="2" t="s">
        <v>43</v>
      </c>
      <c r="C284" s="56">
        <v>2</v>
      </c>
      <c r="D284" s="78" t="s">
        <v>14</v>
      </c>
      <c r="E284" s="78">
        <v>3500</v>
      </c>
      <c r="F284" s="3">
        <f t="shared" ref="F284" si="140">C284*E284</f>
        <v>7000</v>
      </c>
      <c r="G284" s="35">
        <v>900</v>
      </c>
      <c r="H284" s="3">
        <f t="shared" ref="H284" si="141">C284*G284</f>
        <v>1800</v>
      </c>
      <c r="I284" s="3">
        <f t="shared" ref="I284" si="142">F284+H284</f>
        <v>8800</v>
      </c>
    </row>
    <row r="285" spans="1:256" s="4" customFormat="1" ht="18.75" customHeight="1" x14ac:dyDescent="0.5">
      <c r="A285" s="63"/>
      <c r="B285" s="2" t="s">
        <v>44</v>
      </c>
      <c r="C285" s="78"/>
      <c r="D285" s="78"/>
      <c r="E285" s="78"/>
      <c r="F285" s="3"/>
      <c r="G285" s="5"/>
      <c r="H285" s="3"/>
      <c r="I285" s="3"/>
    </row>
    <row r="286" spans="1:256" s="4" customFormat="1" ht="18.75" customHeight="1" x14ac:dyDescent="0.5">
      <c r="A286" s="63"/>
      <c r="B286" s="2" t="s">
        <v>106</v>
      </c>
      <c r="C286" s="56">
        <v>1</v>
      </c>
      <c r="D286" s="78" t="s">
        <v>14</v>
      </c>
      <c r="E286" s="78">
        <v>650</v>
      </c>
      <c r="F286" s="3">
        <f t="shared" ref="F286" si="143">C286*E286</f>
        <v>650</v>
      </c>
      <c r="G286" s="35">
        <v>195</v>
      </c>
      <c r="H286" s="3">
        <f t="shared" ref="H286" si="144">C286*G286</f>
        <v>195</v>
      </c>
      <c r="I286" s="3">
        <f t="shared" ref="I286" si="145">F286+H286</f>
        <v>845</v>
      </c>
    </row>
    <row r="287" spans="1:256" s="4" customFormat="1" ht="18.75" customHeight="1" x14ac:dyDescent="0.5">
      <c r="A287" s="63"/>
      <c r="B287" s="2" t="s">
        <v>107</v>
      </c>
      <c r="C287" s="56"/>
      <c r="D287" s="78"/>
      <c r="E287" s="78"/>
      <c r="F287" s="3"/>
      <c r="G287" s="5"/>
      <c r="H287" s="3"/>
      <c r="I287" s="3"/>
    </row>
    <row r="288" spans="1:256" s="38" customFormat="1" x14ac:dyDescent="0.5">
      <c r="A288" s="44">
        <v>9.4</v>
      </c>
      <c r="B288" s="83" t="s">
        <v>48</v>
      </c>
      <c r="C288" s="84"/>
      <c r="D288" s="44"/>
      <c r="E288" s="44"/>
      <c r="F288" s="44"/>
      <c r="G288" s="44"/>
      <c r="H288" s="44"/>
      <c r="I288" s="44"/>
    </row>
    <row r="289" spans="1:256" s="4" customFormat="1" ht="18.75" customHeight="1" x14ac:dyDescent="0.5">
      <c r="A289" s="72"/>
      <c r="B289" s="85" t="s">
        <v>46</v>
      </c>
      <c r="C289" s="56">
        <v>1</v>
      </c>
      <c r="D289" s="72" t="s">
        <v>14</v>
      </c>
      <c r="E289" s="74">
        <v>1495</v>
      </c>
      <c r="F289" s="74">
        <f>C289*E289</f>
        <v>1495</v>
      </c>
      <c r="G289" s="35">
        <v>115</v>
      </c>
      <c r="H289" s="3">
        <f>C289*G289</f>
        <v>115</v>
      </c>
      <c r="I289" s="86">
        <f>H289+F289</f>
        <v>1610</v>
      </c>
    </row>
    <row r="290" spans="1:256" s="4" customFormat="1" ht="18.75" customHeight="1" x14ac:dyDescent="0.5">
      <c r="A290" s="72"/>
      <c r="B290" s="87" t="s">
        <v>47</v>
      </c>
      <c r="C290" s="88"/>
      <c r="D290" s="72"/>
      <c r="E290" s="74"/>
      <c r="F290" s="74"/>
      <c r="G290" s="74"/>
      <c r="H290" s="74"/>
      <c r="I290" s="86"/>
    </row>
    <row r="291" spans="1:256" s="4" customFormat="1" ht="18.75" customHeight="1" x14ac:dyDescent="0.5">
      <c r="A291" s="72"/>
      <c r="B291" s="85" t="s">
        <v>102</v>
      </c>
      <c r="C291" s="56">
        <v>1</v>
      </c>
      <c r="D291" s="72" t="s">
        <v>31</v>
      </c>
      <c r="E291" s="74">
        <v>52</v>
      </c>
      <c r="F291" s="74">
        <f>C291*E291</f>
        <v>52</v>
      </c>
      <c r="G291" s="35">
        <v>80</v>
      </c>
      <c r="H291" s="3">
        <f>C291*G291</f>
        <v>80</v>
      </c>
      <c r="I291" s="86">
        <f>H291+F291</f>
        <v>132</v>
      </c>
    </row>
    <row r="292" spans="1:256" s="38" customFormat="1" x14ac:dyDescent="0.5">
      <c r="A292" s="42"/>
      <c r="B292" s="214" t="s">
        <v>136</v>
      </c>
      <c r="C292" s="42"/>
      <c r="D292" s="42"/>
      <c r="E292" s="42"/>
      <c r="F292" s="163">
        <f>SUM(F272:F291)</f>
        <v>24162</v>
      </c>
      <c r="G292" s="42"/>
      <c r="H292" s="163">
        <f>SUM(H272:H291)</f>
        <v>6681</v>
      </c>
      <c r="I292" s="89">
        <f>SUM(I272:I291)</f>
        <v>30843</v>
      </c>
    </row>
    <row r="293" spans="1:256" s="38" customFormat="1" x14ac:dyDescent="0.5">
      <c r="A293" s="208"/>
      <c r="B293" s="212" t="s">
        <v>183</v>
      </c>
      <c r="C293" s="208"/>
      <c r="D293" s="208"/>
      <c r="E293" s="208"/>
      <c r="F293" s="213"/>
      <c r="G293" s="208"/>
      <c r="H293" s="213"/>
      <c r="I293" s="189">
        <f>SUM(I292*1.3056)</f>
        <v>40268.620800000004</v>
      </c>
      <c r="K293" s="156"/>
    </row>
    <row r="294" spans="1:256" s="38" customFormat="1" ht="22.5" thickBot="1" x14ac:dyDescent="0.55000000000000004">
      <c r="A294" s="90"/>
      <c r="B294" s="44" t="s">
        <v>10</v>
      </c>
      <c r="C294" s="44"/>
      <c r="D294" s="31"/>
      <c r="E294" s="108"/>
      <c r="F294" s="57"/>
      <c r="G294" s="109"/>
      <c r="H294" s="31"/>
      <c r="I294" s="110">
        <v>40000</v>
      </c>
      <c r="K294" s="111"/>
    </row>
    <row r="295" spans="1:256" s="38" customFormat="1" ht="22.5" thickTop="1" x14ac:dyDescent="0.5">
      <c r="A295" s="112"/>
      <c r="B295" s="113"/>
      <c r="C295" s="113"/>
      <c r="D295" s="36"/>
      <c r="E295" s="114"/>
      <c r="F295" s="36"/>
      <c r="G295" s="115"/>
      <c r="H295" s="36"/>
      <c r="I295" s="37"/>
    </row>
    <row r="296" spans="1:256" s="38" customFormat="1" ht="23.25" customHeight="1" x14ac:dyDescent="0.5">
      <c r="A296" s="96"/>
      <c r="B296" s="97"/>
      <c r="C296" s="98"/>
      <c r="D296" s="34"/>
      <c r="E296" s="99"/>
      <c r="F296" s="222" t="str">
        <f>"("&amp;BAHTTEXT(I294)&amp;")"</f>
        <v>(สี่หมื่นบาทถ้วน)</v>
      </c>
      <c r="G296" s="223"/>
      <c r="H296" s="224"/>
      <c r="I296" s="100"/>
    </row>
    <row r="297" spans="1:256" s="41" customFormat="1" x14ac:dyDescent="0.5">
      <c r="A297" s="200">
        <v>10</v>
      </c>
      <c r="B297" s="199" t="s">
        <v>217</v>
      </c>
      <c r="C297" s="194"/>
      <c r="D297" s="194"/>
      <c r="E297" s="40"/>
      <c r="F297" s="40"/>
      <c r="G297" s="40"/>
      <c r="H297" s="40"/>
      <c r="I297" s="40"/>
    </row>
    <row r="298" spans="1:256" s="38" customFormat="1" x14ac:dyDescent="0.5">
      <c r="A298" s="40"/>
      <c r="B298" s="94" t="s">
        <v>37</v>
      </c>
      <c r="C298" s="40"/>
      <c r="D298" s="40"/>
      <c r="E298" s="40"/>
      <c r="F298" s="40"/>
      <c r="G298" s="40"/>
      <c r="H298" s="40"/>
      <c r="I298" s="40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  <c r="IP298" s="41"/>
      <c r="IQ298" s="41"/>
      <c r="IR298" s="41"/>
      <c r="IS298" s="41"/>
      <c r="IT298" s="41"/>
      <c r="IU298" s="41"/>
      <c r="IV298" s="41"/>
    </row>
    <row r="299" spans="1:256" s="4" customFormat="1" ht="18.75" customHeight="1" x14ac:dyDescent="0.5">
      <c r="A299" s="117">
        <v>10.1</v>
      </c>
      <c r="B299" s="118" t="s">
        <v>208</v>
      </c>
      <c r="C299" s="119"/>
      <c r="D299" s="120"/>
      <c r="E299" s="78"/>
      <c r="F299" s="78"/>
      <c r="G299" s="78"/>
      <c r="H299" s="121"/>
      <c r="I299" s="78"/>
    </row>
    <row r="300" spans="1:256" s="122" customFormat="1" x14ac:dyDescent="0.5">
      <c r="A300" s="117"/>
      <c r="B300" s="46" t="s">
        <v>151</v>
      </c>
      <c r="C300" s="59">
        <v>4</v>
      </c>
      <c r="D300" s="48" t="s">
        <v>152</v>
      </c>
      <c r="E300" s="48">
        <v>2300</v>
      </c>
      <c r="F300" s="48">
        <f>C300*E300</f>
        <v>9200</v>
      </c>
      <c r="G300" s="35">
        <v>398</v>
      </c>
      <c r="H300" s="121">
        <f>G300*C300</f>
        <v>1592</v>
      </c>
      <c r="I300" s="48">
        <f>F300+H300</f>
        <v>10792</v>
      </c>
    </row>
    <row r="301" spans="1:256" s="122" customFormat="1" x14ac:dyDescent="0.5">
      <c r="A301" s="117"/>
      <c r="B301" s="46" t="s">
        <v>54</v>
      </c>
      <c r="C301" s="59">
        <v>40</v>
      </c>
      <c r="D301" s="48" t="s">
        <v>21</v>
      </c>
      <c r="E301" s="48">
        <v>27</v>
      </c>
      <c r="F301" s="48">
        <f>C301*E301</f>
        <v>1080</v>
      </c>
      <c r="G301" s="35">
        <v>5</v>
      </c>
      <c r="H301" s="121">
        <f>G301*C301</f>
        <v>200</v>
      </c>
      <c r="I301" s="48">
        <f>F301+H301</f>
        <v>1280</v>
      </c>
      <c r="K301" s="123">
        <f>SUM(I301:I301)</f>
        <v>1280</v>
      </c>
    </row>
    <row r="302" spans="1:256" s="38" customFormat="1" x14ac:dyDescent="0.5">
      <c r="A302" s="42"/>
      <c r="B302" s="60" t="s">
        <v>76</v>
      </c>
      <c r="C302" s="59">
        <v>21</v>
      </c>
      <c r="D302" s="42" t="s">
        <v>21</v>
      </c>
      <c r="E302" s="133">
        <v>315</v>
      </c>
      <c r="F302" s="133">
        <f>E302*C302</f>
        <v>6615</v>
      </c>
      <c r="G302" s="35">
        <v>158</v>
      </c>
      <c r="H302" s="133">
        <f t="shared" ref="H302" si="146">G302*C302</f>
        <v>3318</v>
      </c>
      <c r="I302" s="62">
        <f t="shared" ref="I302" si="147">F302+H302</f>
        <v>9933</v>
      </c>
    </row>
    <row r="303" spans="1:256" s="38" customFormat="1" x14ac:dyDescent="0.5">
      <c r="A303" s="95">
        <v>10.199999999999999</v>
      </c>
      <c r="B303" s="116" t="s">
        <v>78</v>
      </c>
      <c r="C303" s="39"/>
      <c r="D303" s="40"/>
      <c r="E303" s="40"/>
      <c r="F303" s="40"/>
      <c r="G303" s="40"/>
      <c r="H303" s="40"/>
      <c r="I303" s="40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  <c r="IP303" s="41"/>
      <c r="IQ303" s="41"/>
      <c r="IR303" s="41"/>
      <c r="IS303" s="41"/>
      <c r="IT303" s="41"/>
      <c r="IU303" s="41"/>
      <c r="IV303" s="41"/>
    </row>
    <row r="304" spans="1:256" s="122" customFormat="1" x14ac:dyDescent="0.5">
      <c r="A304" s="117"/>
      <c r="B304" s="46" t="s">
        <v>164</v>
      </c>
      <c r="C304" s="131">
        <v>10</v>
      </c>
      <c r="D304" s="48" t="s">
        <v>66</v>
      </c>
      <c r="E304" s="48">
        <v>260</v>
      </c>
      <c r="F304" s="48">
        <f>C304*E304</f>
        <v>2600</v>
      </c>
      <c r="G304" s="35">
        <f t="shared" ref="G304" si="148">SUM(E304*0.2)</f>
        <v>52</v>
      </c>
      <c r="H304" s="121">
        <f>G304*C304</f>
        <v>520</v>
      </c>
      <c r="I304" s="48">
        <f>F304+H304</f>
        <v>3120</v>
      </c>
    </row>
    <row r="305" spans="1:256" s="122" customFormat="1" x14ac:dyDescent="0.5">
      <c r="A305" s="117"/>
      <c r="B305" s="46" t="s">
        <v>165</v>
      </c>
      <c r="C305" s="131"/>
      <c r="D305" s="48"/>
      <c r="E305" s="78"/>
      <c r="F305" s="48"/>
      <c r="G305" s="132"/>
      <c r="H305" s="121"/>
      <c r="I305" s="48"/>
    </row>
    <row r="306" spans="1:256" s="122" customFormat="1" x14ac:dyDescent="0.5">
      <c r="A306" s="117"/>
      <c r="B306" s="46" t="s">
        <v>263</v>
      </c>
      <c r="C306" s="131">
        <v>5</v>
      </c>
      <c r="D306" s="48" t="s">
        <v>15</v>
      </c>
      <c r="E306" s="78">
        <v>360</v>
      </c>
      <c r="F306" s="48">
        <f>C306*E306</f>
        <v>1800</v>
      </c>
      <c r="G306" s="35">
        <f t="shared" ref="G306" si="149">SUM(E306*0.2)</f>
        <v>72</v>
      </c>
      <c r="H306" s="121">
        <f>G306*C306</f>
        <v>360</v>
      </c>
      <c r="I306" s="48">
        <f>F306+H306</f>
        <v>2160</v>
      </c>
    </row>
    <row r="307" spans="1:256" s="122" customFormat="1" x14ac:dyDescent="0.5">
      <c r="A307" s="134"/>
      <c r="B307" s="135" t="s">
        <v>264</v>
      </c>
      <c r="C307" s="131"/>
      <c r="D307" s="136"/>
      <c r="E307" s="104"/>
      <c r="F307" s="136"/>
      <c r="G307" s="137"/>
      <c r="H307" s="138"/>
      <c r="I307" s="48"/>
    </row>
    <row r="308" spans="1:256" s="122" customFormat="1" x14ac:dyDescent="0.5">
      <c r="A308" s="117"/>
      <c r="B308" s="46" t="s">
        <v>265</v>
      </c>
      <c r="C308" s="131">
        <v>10</v>
      </c>
      <c r="D308" s="48" t="s">
        <v>32</v>
      </c>
      <c r="E308" s="78">
        <v>85</v>
      </c>
      <c r="F308" s="48">
        <f>C308*E308</f>
        <v>850</v>
      </c>
      <c r="G308" s="35">
        <f t="shared" ref="G308" si="150">SUM(E308*0.2)</f>
        <v>17</v>
      </c>
      <c r="H308" s="121">
        <f>G308*C308</f>
        <v>170</v>
      </c>
      <c r="I308" s="48">
        <f>F308+H308</f>
        <v>1020</v>
      </c>
    </row>
    <row r="309" spans="1:256" s="122" customFormat="1" x14ac:dyDescent="0.5">
      <c r="A309" s="134"/>
      <c r="B309" s="135" t="s">
        <v>266</v>
      </c>
      <c r="C309" s="131"/>
      <c r="D309" s="136"/>
      <c r="E309" s="104"/>
      <c r="F309" s="136"/>
      <c r="G309" s="137"/>
      <c r="H309" s="138"/>
      <c r="I309" s="48"/>
    </row>
    <row r="310" spans="1:256" s="38" customFormat="1" x14ac:dyDescent="0.5">
      <c r="A310" s="42">
        <v>10.3</v>
      </c>
      <c r="B310" s="43" t="s">
        <v>53</v>
      </c>
      <c r="C310" s="59"/>
      <c r="D310" s="42"/>
      <c r="E310" s="57"/>
      <c r="F310" s="57"/>
      <c r="G310" s="57"/>
      <c r="H310" s="57"/>
      <c r="I310" s="31"/>
    </row>
    <row r="311" spans="1:256" s="38" customFormat="1" x14ac:dyDescent="0.5">
      <c r="A311" s="42"/>
      <c r="B311" s="60" t="s">
        <v>79</v>
      </c>
      <c r="C311" s="59">
        <v>28</v>
      </c>
      <c r="D311" s="39" t="s">
        <v>21</v>
      </c>
      <c r="E311" s="57">
        <v>50</v>
      </c>
      <c r="F311" s="57">
        <f t="shared" ref="F311" si="151">E311*C311</f>
        <v>1400</v>
      </c>
      <c r="G311" s="35">
        <v>38</v>
      </c>
      <c r="H311" s="57">
        <f t="shared" ref="H311" si="152">G311*C311</f>
        <v>1064</v>
      </c>
      <c r="I311" s="31">
        <f t="shared" ref="I311" si="153">F311+H311</f>
        <v>2464</v>
      </c>
    </row>
    <row r="312" spans="1:256" s="38" customFormat="1" x14ac:dyDescent="0.5">
      <c r="A312" s="42"/>
      <c r="B312" s="30" t="s">
        <v>136</v>
      </c>
      <c r="C312" s="42"/>
      <c r="D312" s="42"/>
      <c r="E312" s="42"/>
      <c r="F312" s="163">
        <f>SUM(F300:F311)</f>
        <v>23545</v>
      </c>
      <c r="G312" s="42"/>
      <c r="H312" s="163">
        <f>SUM(H300:H311)</f>
        <v>7224</v>
      </c>
      <c r="I312" s="89">
        <f>SUM(I300:I311)</f>
        <v>30769</v>
      </c>
    </row>
    <row r="313" spans="1:256" s="38" customFormat="1" x14ac:dyDescent="0.5">
      <c r="A313" s="44"/>
      <c r="B313" s="30" t="s">
        <v>183</v>
      </c>
      <c r="C313" s="44"/>
      <c r="D313" s="44"/>
      <c r="E313" s="44"/>
      <c r="F313" s="162"/>
      <c r="G313" s="44"/>
      <c r="H313" s="162"/>
      <c r="I313" s="189">
        <f>SUM(I312*1.3056)</f>
        <v>40172.006400000006</v>
      </c>
      <c r="K313" s="156"/>
    </row>
    <row r="314" spans="1:256" s="38" customFormat="1" ht="22.5" thickBot="1" x14ac:dyDescent="0.55000000000000004">
      <c r="A314" s="90"/>
      <c r="B314" s="44" t="s">
        <v>10</v>
      </c>
      <c r="C314" s="44"/>
      <c r="D314" s="31"/>
      <c r="E314" s="108"/>
      <c r="F314" s="57"/>
      <c r="G314" s="109"/>
      <c r="H314" s="31"/>
      <c r="I314" s="110">
        <v>40000</v>
      </c>
      <c r="K314" s="111"/>
    </row>
    <row r="315" spans="1:256" s="38" customFormat="1" ht="22.5" thickTop="1" x14ac:dyDescent="0.5">
      <c r="A315" s="112"/>
      <c r="B315" s="113"/>
      <c r="C315" s="113"/>
      <c r="D315" s="36"/>
      <c r="E315" s="114"/>
      <c r="F315" s="36"/>
      <c r="G315" s="115"/>
      <c r="H315" s="36"/>
      <c r="I315" s="37"/>
    </row>
    <row r="316" spans="1:256" s="38" customFormat="1" ht="23.25" customHeight="1" x14ac:dyDescent="0.5">
      <c r="A316" s="96"/>
      <c r="B316" s="97"/>
      <c r="C316" s="98"/>
      <c r="D316" s="34"/>
      <c r="E316" s="99"/>
      <c r="F316" s="222" t="str">
        <f>"("&amp;BAHTTEXT(I314)&amp;")"</f>
        <v>(สี่หมื่นบาทถ้วน)</v>
      </c>
      <c r="G316" s="223"/>
      <c r="H316" s="224"/>
      <c r="I316" s="100"/>
    </row>
    <row r="317" spans="1:256" s="38" customFormat="1" x14ac:dyDescent="0.5">
      <c r="A317" s="200">
        <v>11</v>
      </c>
      <c r="B317" s="199" t="s">
        <v>295</v>
      </c>
      <c r="C317" s="194"/>
      <c r="D317" s="40"/>
      <c r="E317" s="40"/>
      <c r="F317" s="40"/>
      <c r="G317" s="40"/>
      <c r="H317" s="40"/>
      <c r="I317" s="40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  <c r="IP317" s="41"/>
      <c r="IQ317" s="41"/>
      <c r="IR317" s="41"/>
      <c r="IS317" s="41"/>
      <c r="IT317" s="41"/>
      <c r="IU317" s="41"/>
      <c r="IV317" s="41"/>
    </row>
    <row r="318" spans="1:256" s="41" customFormat="1" x14ac:dyDescent="0.5">
      <c r="A318" s="40"/>
      <c r="B318" s="94" t="s">
        <v>38</v>
      </c>
      <c r="C318" s="40"/>
      <c r="D318" s="40"/>
      <c r="E318" s="40"/>
      <c r="F318" s="40"/>
      <c r="G318" s="40"/>
      <c r="H318" s="40"/>
      <c r="I318" s="40"/>
    </row>
    <row r="319" spans="1:256" s="41" customFormat="1" x14ac:dyDescent="0.5">
      <c r="A319" s="40">
        <v>11.1</v>
      </c>
      <c r="B319" s="116" t="s">
        <v>81</v>
      </c>
      <c r="C319" s="40"/>
      <c r="D319" s="40"/>
      <c r="E319" s="40"/>
      <c r="F319" s="40"/>
      <c r="G319" s="40"/>
      <c r="H319" s="40"/>
      <c r="I319" s="40"/>
    </row>
    <row r="320" spans="1:256" s="122" customFormat="1" x14ac:dyDescent="0.5">
      <c r="A320" s="117"/>
      <c r="B320" s="46" t="s">
        <v>267</v>
      </c>
      <c r="C320" s="81">
        <v>7.5</v>
      </c>
      <c r="D320" s="48" t="s">
        <v>152</v>
      </c>
      <c r="E320" s="48">
        <v>2300</v>
      </c>
      <c r="F320" s="48">
        <f>C320*E320</f>
        <v>17250</v>
      </c>
      <c r="G320" s="35">
        <v>398</v>
      </c>
      <c r="H320" s="121">
        <f>G320*C320</f>
        <v>2985</v>
      </c>
      <c r="I320" s="48">
        <f>F320+H320</f>
        <v>20235</v>
      </c>
    </row>
    <row r="321" spans="1:11" s="122" customFormat="1" x14ac:dyDescent="0.5">
      <c r="A321" s="117"/>
      <c r="B321" s="46" t="s">
        <v>162</v>
      </c>
      <c r="C321" s="81"/>
      <c r="D321" s="48"/>
      <c r="E321" s="48"/>
      <c r="F321" s="48"/>
      <c r="G321" s="35"/>
      <c r="H321" s="121"/>
      <c r="I321" s="48"/>
    </row>
    <row r="322" spans="1:11" s="122" customFormat="1" x14ac:dyDescent="0.5">
      <c r="A322" s="117"/>
      <c r="B322" s="46" t="s">
        <v>163</v>
      </c>
      <c r="C322" s="81"/>
      <c r="D322" s="48"/>
      <c r="E322" s="48"/>
      <c r="F322" s="48"/>
      <c r="G322" s="35"/>
      <c r="H322" s="121"/>
      <c r="I322" s="48"/>
    </row>
    <row r="323" spans="1:11" s="122" customFormat="1" x14ac:dyDescent="0.5">
      <c r="A323" s="117"/>
      <c r="B323" s="46" t="s">
        <v>54</v>
      </c>
      <c r="C323" s="81">
        <v>8</v>
      </c>
      <c r="D323" s="48" t="s">
        <v>21</v>
      </c>
      <c r="E323" s="48">
        <v>27</v>
      </c>
      <c r="F323" s="48">
        <f>C323*E323</f>
        <v>216</v>
      </c>
      <c r="G323" s="35">
        <v>5</v>
      </c>
      <c r="H323" s="121">
        <f>G323*C323</f>
        <v>40</v>
      </c>
      <c r="I323" s="48">
        <f>F323+H323</f>
        <v>256</v>
      </c>
      <c r="K323" s="123">
        <f>SUM(I323:I323)</f>
        <v>256</v>
      </c>
    </row>
    <row r="324" spans="1:11" s="38" customFormat="1" x14ac:dyDescent="0.5">
      <c r="A324" s="44">
        <v>11.2</v>
      </c>
      <c r="B324" s="83" t="s">
        <v>161</v>
      </c>
      <c r="C324" s="84"/>
      <c r="D324" s="44"/>
      <c r="E324" s="44"/>
      <c r="F324" s="44"/>
      <c r="G324" s="35"/>
      <c r="H324" s="44"/>
      <c r="I324" s="44"/>
    </row>
    <row r="325" spans="1:11" s="4" customFormat="1" ht="18.75" customHeight="1" x14ac:dyDescent="0.5">
      <c r="A325" s="72"/>
      <c r="B325" s="85" t="s">
        <v>46</v>
      </c>
      <c r="C325" s="56">
        <v>4</v>
      </c>
      <c r="D325" s="72" t="s">
        <v>14</v>
      </c>
      <c r="E325" s="74">
        <v>1495</v>
      </c>
      <c r="F325" s="74">
        <f>C325*E325</f>
        <v>5980</v>
      </c>
      <c r="G325" s="35">
        <v>115</v>
      </c>
      <c r="H325" s="3">
        <f>C325*G325</f>
        <v>460</v>
      </c>
      <c r="I325" s="86">
        <f>H325+F325</f>
        <v>6440</v>
      </c>
    </row>
    <row r="326" spans="1:11" s="4" customFormat="1" ht="18.75" customHeight="1" x14ac:dyDescent="0.5">
      <c r="A326" s="72"/>
      <c r="B326" s="87" t="s">
        <v>47</v>
      </c>
      <c r="C326" s="88"/>
      <c r="D326" s="72"/>
      <c r="E326" s="74"/>
      <c r="F326" s="74"/>
      <c r="G326" s="35"/>
      <c r="H326" s="74"/>
      <c r="I326" s="86"/>
    </row>
    <row r="327" spans="1:11" s="4" customFormat="1" ht="18.75" customHeight="1" x14ac:dyDescent="0.5">
      <c r="A327" s="72"/>
      <c r="B327" s="85" t="s">
        <v>102</v>
      </c>
      <c r="C327" s="56">
        <v>4</v>
      </c>
      <c r="D327" s="72" t="s">
        <v>31</v>
      </c>
      <c r="E327" s="74">
        <v>52</v>
      </c>
      <c r="F327" s="74">
        <f>C327*E327</f>
        <v>208</v>
      </c>
      <c r="G327" s="35">
        <v>80</v>
      </c>
      <c r="H327" s="3">
        <f>C327*G327</f>
        <v>320</v>
      </c>
      <c r="I327" s="86">
        <f>H327+F327</f>
        <v>528</v>
      </c>
    </row>
    <row r="328" spans="1:11" s="4" customFormat="1" ht="18.75" customHeight="1" x14ac:dyDescent="0.5">
      <c r="A328" s="72"/>
      <c r="B328" s="85" t="s">
        <v>82</v>
      </c>
      <c r="C328" s="56">
        <v>1</v>
      </c>
      <c r="D328" s="72" t="s">
        <v>55</v>
      </c>
      <c r="E328" s="74">
        <v>250</v>
      </c>
      <c r="F328" s="74">
        <f>C328*E328</f>
        <v>250</v>
      </c>
      <c r="G328" s="35">
        <f t="shared" ref="G328" si="154">SUM(E328*0.2)</f>
        <v>50</v>
      </c>
      <c r="H328" s="3">
        <f>C328*G328</f>
        <v>50</v>
      </c>
      <c r="I328" s="86">
        <f>H328+F328</f>
        <v>300</v>
      </c>
    </row>
    <row r="329" spans="1:11" s="4" customFormat="1" ht="18.75" customHeight="1" x14ac:dyDescent="0.5">
      <c r="A329" s="192">
        <v>11.3</v>
      </c>
      <c r="B329" s="179" t="s">
        <v>173</v>
      </c>
      <c r="C329" s="56"/>
      <c r="D329" s="72"/>
      <c r="E329" s="74"/>
      <c r="F329" s="74"/>
      <c r="G329" s="35"/>
      <c r="H329" s="3"/>
      <c r="I329" s="180"/>
    </row>
    <row r="330" spans="1:11" s="4" customFormat="1" ht="18.75" customHeight="1" x14ac:dyDescent="0.5">
      <c r="A330" s="72"/>
      <c r="B330" s="85" t="s">
        <v>174</v>
      </c>
      <c r="C330" s="56">
        <v>1</v>
      </c>
      <c r="D330" s="72" t="s">
        <v>176</v>
      </c>
      <c r="E330" s="74">
        <v>3000</v>
      </c>
      <c r="F330" s="74">
        <f>C330*E330</f>
        <v>3000</v>
      </c>
      <c r="G330" s="35">
        <v>0</v>
      </c>
      <c r="H330" s="3">
        <f>C330*G330</f>
        <v>0</v>
      </c>
      <c r="I330" s="86">
        <f>H330+F330</f>
        <v>3000</v>
      </c>
    </row>
    <row r="331" spans="1:11" s="4" customFormat="1" ht="18.75" customHeight="1" x14ac:dyDescent="0.5">
      <c r="A331" s="72"/>
      <c r="B331" s="179" t="s">
        <v>175</v>
      </c>
      <c r="C331" s="56"/>
      <c r="D331" s="72"/>
      <c r="E331" s="74"/>
      <c r="F331" s="74"/>
      <c r="G331" s="35"/>
      <c r="H331" s="3"/>
      <c r="I331" s="180"/>
    </row>
    <row r="332" spans="1:11" s="38" customFormat="1" x14ac:dyDescent="0.5">
      <c r="A332" s="44"/>
      <c r="B332" s="30" t="s">
        <v>136</v>
      </c>
      <c r="C332" s="44"/>
      <c r="D332" s="44"/>
      <c r="E332" s="44"/>
      <c r="F332" s="162">
        <f>SUM(F320:F331)</f>
        <v>26904</v>
      </c>
      <c r="G332" s="44"/>
      <c r="H332" s="162">
        <f>SUM(H320:H331)</f>
        <v>3855</v>
      </c>
      <c r="I332" s="89">
        <f>SUM(I320:I331)</f>
        <v>30759</v>
      </c>
      <c r="J332" s="156"/>
    </row>
    <row r="333" spans="1:11" s="38" customFormat="1" x14ac:dyDescent="0.5">
      <c r="A333" s="44"/>
      <c r="B333" s="30" t="s">
        <v>183</v>
      </c>
      <c r="C333" s="44"/>
      <c r="D333" s="44"/>
      <c r="E333" s="44"/>
      <c r="F333" s="162"/>
      <c r="G333" s="44"/>
      <c r="H333" s="162"/>
      <c r="I333" s="189">
        <f>SUM(I332*1.3056)</f>
        <v>40158.950400000002</v>
      </c>
      <c r="K333" s="156"/>
    </row>
    <row r="334" spans="1:11" s="38" customFormat="1" ht="22.5" thickBot="1" x14ac:dyDescent="0.55000000000000004">
      <c r="A334" s="90"/>
      <c r="B334" s="44" t="s">
        <v>10</v>
      </c>
      <c r="C334" s="44"/>
      <c r="D334" s="62"/>
      <c r="E334" s="91"/>
      <c r="F334" s="62"/>
      <c r="G334" s="92"/>
      <c r="H334" s="62"/>
      <c r="I334" s="93">
        <v>40000</v>
      </c>
    </row>
    <row r="335" spans="1:11" s="41" customFormat="1" ht="22.5" thickTop="1" x14ac:dyDescent="0.5">
      <c r="A335" s="40"/>
      <c r="B335" s="94"/>
      <c r="C335" s="40"/>
      <c r="D335" s="40"/>
      <c r="E335" s="40"/>
      <c r="F335" s="40"/>
      <c r="G335" s="40"/>
      <c r="H335" s="40"/>
      <c r="I335" s="95"/>
    </row>
    <row r="336" spans="1:11" s="38" customFormat="1" ht="23.25" customHeight="1" x14ac:dyDescent="0.5">
      <c r="A336" s="96"/>
      <c r="B336" s="97"/>
      <c r="C336" s="98"/>
      <c r="D336" s="34"/>
      <c r="E336" s="99"/>
      <c r="F336" s="222" t="str">
        <f>"("&amp;BAHTTEXT(I334)&amp;")"</f>
        <v>(สี่หมื่นบาทถ้วน)</v>
      </c>
      <c r="G336" s="223"/>
      <c r="H336" s="224"/>
      <c r="I336" s="100"/>
    </row>
    <row r="337" spans="1:256" s="38" customFormat="1" x14ac:dyDescent="0.5">
      <c r="A337" s="200">
        <v>12</v>
      </c>
      <c r="B337" s="199" t="s">
        <v>296</v>
      </c>
      <c r="C337" s="194"/>
      <c r="D337" s="40"/>
      <c r="E337" s="40"/>
      <c r="F337" s="40"/>
      <c r="G337" s="40"/>
      <c r="H337" s="40"/>
      <c r="I337" s="40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41"/>
      <c r="FB337" s="41"/>
      <c r="FC337" s="41"/>
      <c r="FD337" s="41"/>
      <c r="FE337" s="41"/>
      <c r="FF337" s="41"/>
      <c r="FG337" s="41"/>
      <c r="FH337" s="41"/>
      <c r="FI337" s="41"/>
      <c r="FJ337" s="41"/>
      <c r="FK337" s="41"/>
      <c r="FL337" s="41"/>
      <c r="FM337" s="41"/>
      <c r="FN337" s="41"/>
      <c r="FO337" s="41"/>
      <c r="FP337" s="41"/>
      <c r="FQ337" s="41"/>
      <c r="FR337" s="41"/>
      <c r="FS337" s="41"/>
      <c r="FT337" s="41"/>
      <c r="FU337" s="41"/>
      <c r="FV337" s="41"/>
      <c r="FW337" s="41"/>
      <c r="FX337" s="41"/>
      <c r="FY337" s="41"/>
      <c r="FZ337" s="41"/>
      <c r="GA337" s="41"/>
      <c r="GB337" s="41"/>
      <c r="GC337" s="41"/>
      <c r="GD337" s="41"/>
      <c r="GE337" s="41"/>
      <c r="GF337" s="41"/>
      <c r="GG337" s="41"/>
      <c r="GH337" s="41"/>
      <c r="GI337" s="41"/>
      <c r="GJ337" s="41"/>
      <c r="GK337" s="41"/>
      <c r="GL337" s="41"/>
      <c r="GM337" s="41"/>
      <c r="GN337" s="41"/>
      <c r="GO337" s="41"/>
      <c r="GP337" s="41"/>
      <c r="GQ337" s="41"/>
      <c r="GR337" s="41"/>
      <c r="GS337" s="41"/>
      <c r="GT337" s="41"/>
      <c r="GU337" s="41"/>
      <c r="GV337" s="41"/>
      <c r="GW337" s="41"/>
      <c r="GX337" s="41"/>
      <c r="GY337" s="41"/>
      <c r="GZ337" s="41"/>
      <c r="HA337" s="41"/>
      <c r="HB337" s="41"/>
      <c r="HC337" s="41"/>
      <c r="HD337" s="41"/>
      <c r="HE337" s="41"/>
      <c r="HF337" s="41"/>
      <c r="HG337" s="41"/>
      <c r="HH337" s="41"/>
      <c r="HI337" s="41"/>
      <c r="HJ337" s="41"/>
      <c r="HK337" s="41"/>
      <c r="HL337" s="41"/>
      <c r="HM337" s="41"/>
      <c r="HN337" s="41"/>
      <c r="HO337" s="41"/>
      <c r="HP337" s="41"/>
      <c r="HQ337" s="41"/>
      <c r="HR337" s="41"/>
      <c r="HS337" s="41"/>
      <c r="HT337" s="41"/>
      <c r="HU337" s="41"/>
      <c r="HV337" s="41"/>
      <c r="HW337" s="41"/>
      <c r="HX337" s="41"/>
      <c r="HY337" s="41"/>
      <c r="HZ337" s="41"/>
      <c r="IA337" s="41"/>
      <c r="IB337" s="41"/>
      <c r="IC337" s="41"/>
      <c r="ID337" s="41"/>
      <c r="IE337" s="41"/>
      <c r="IF337" s="41"/>
      <c r="IG337" s="41"/>
      <c r="IH337" s="41"/>
      <c r="II337" s="41"/>
      <c r="IJ337" s="41"/>
      <c r="IK337" s="41"/>
      <c r="IL337" s="41"/>
      <c r="IM337" s="41"/>
      <c r="IN337" s="41"/>
      <c r="IO337" s="41"/>
      <c r="IP337" s="41"/>
      <c r="IQ337" s="41"/>
      <c r="IR337" s="41"/>
      <c r="IS337" s="41"/>
      <c r="IT337" s="41"/>
      <c r="IU337" s="41"/>
      <c r="IV337" s="41"/>
    </row>
    <row r="338" spans="1:256" s="41" customFormat="1" x14ac:dyDescent="0.5">
      <c r="A338" s="40"/>
      <c r="B338" s="94" t="s">
        <v>56</v>
      </c>
      <c r="C338" s="40"/>
      <c r="D338" s="40"/>
      <c r="E338" s="40"/>
      <c r="F338" s="40"/>
      <c r="G338" s="40"/>
      <c r="H338" s="40"/>
      <c r="I338" s="40"/>
    </row>
    <row r="339" spans="1:256" s="4" customFormat="1" ht="18.75" customHeight="1" x14ac:dyDescent="0.5">
      <c r="A339" s="117">
        <v>12.1</v>
      </c>
      <c r="B339" s="118" t="s">
        <v>80</v>
      </c>
      <c r="C339" s="119"/>
      <c r="D339" s="120"/>
      <c r="E339" s="78"/>
      <c r="F339" s="78"/>
      <c r="G339" s="78"/>
      <c r="H339" s="121"/>
      <c r="I339" s="78"/>
    </row>
    <row r="340" spans="1:256" s="122" customFormat="1" x14ac:dyDescent="0.5">
      <c r="A340" s="117"/>
      <c r="B340" s="46" t="s">
        <v>151</v>
      </c>
      <c r="C340" s="177">
        <v>1</v>
      </c>
      <c r="D340" s="48" t="s">
        <v>152</v>
      </c>
      <c r="E340" s="48">
        <v>2300</v>
      </c>
      <c r="F340" s="48">
        <f>C340*E340</f>
        <v>2300</v>
      </c>
      <c r="G340" s="35">
        <v>398</v>
      </c>
      <c r="H340" s="121">
        <f>G340*C340</f>
        <v>398</v>
      </c>
      <c r="I340" s="48">
        <f>F340+H340</f>
        <v>2698</v>
      </c>
    </row>
    <row r="341" spans="1:256" s="122" customFormat="1" x14ac:dyDescent="0.5">
      <c r="A341" s="117"/>
      <c r="B341" s="46" t="s">
        <v>54</v>
      </c>
      <c r="C341" s="81">
        <v>10</v>
      </c>
      <c r="D341" s="48" t="s">
        <v>21</v>
      </c>
      <c r="E341" s="48">
        <v>27</v>
      </c>
      <c r="F341" s="48">
        <f>C341*E341</f>
        <v>270</v>
      </c>
      <c r="G341" s="35">
        <v>5</v>
      </c>
      <c r="H341" s="121">
        <f>G341*C341</f>
        <v>50</v>
      </c>
      <c r="I341" s="48">
        <f>F341+H341</f>
        <v>320</v>
      </c>
      <c r="K341" s="123">
        <f>SUM(I341:I341)</f>
        <v>320</v>
      </c>
    </row>
    <row r="342" spans="1:256" s="41" customFormat="1" x14ac:dyDescent="0.5">
      <c r="A342" s="40">
        <v>12.2</v>
      </c>
      <c r="B342" s="116" t="s">
        <v>52</v>
      </c>
      <c r="C342" s="40"/>
      <c r="D342" s="40"/>
      <c r="E342" s="40"/>
      <c r="F342" s="40"/>
      <c r="G342" s="35"/>
      <c r="H342" s="40"/>
      <c r="I342" s="40"/>
    </row>
    <row r="343" spans="1:256" s="4" customFormat="1" ht="18.75" customHeight="1" x14ac:dyDescent="0.5">
      <c r="A343" s="1"/>
      <c r="B343" s="2" t="s">
        <v>57</v>
      </c>
      <c r="C343" s="56">
        <v>5</v>
      </c>
      <c r="D343" s="3" t="s">
        <v>24</v>
      </c>
      <c r="E343" s="3">
        <v>338</v>
      </c>
      <c r="F343" s="3">
        <f>C343*E343</f>
        <v>1690</v>
      </c>
      <c r="G343" s="35">
        <v>128</v>
      </c>
      <c r="H343" s="3">
        <f>C343*G343</f>
        <v>640</v>
      </c>
      <c r="I343" s="3">
        <f>F343+H343</f>
        <v>2330</v>
      </c>
    </row>
    <row r="344" spans="1:256" s="38" customFormat="1" x14ac:dyDescent="0.5">
      <c r="A344" s="44"/>
      <c r="B344" s="55" t="s">
        <v>309</v>
      </c>
      <c r="C344" s="56">
        <v>5</v>
      </c>
      <c r="D344" s="44" t="s">
        <v>18</v>
      </c>
      <c r="E344" s="62">
        <v>1513</v>
      </c>
      <c r="F344" s="62">
        <f>E344*C344</f>
        <v>7565</v>
      </c>
      <c r="G344" s="35">
        <v>571.20000000000005</v>
      </c>
      <c r="H344" s="62">
        <f>G344*C344</f>
        <v>2856</v>
      </c>
      <c r="I344" s="62">
        <f>F344+H344</f>
        <v>10421</v>
      </c>
      <c r="K344" s="111"/>
    </row>
    <row r="345" spans="1:256" s="38" customFormat="1" x14ac:dyDescent="0.5">
      <c r="A345" s="208"/>
      <c r="B345" s="218" t="s">
        <v>310</v>
      </c>
      <c r="C345" s="56"/>
      <c r="D345" s="44"/>
      <c r="E345" s="219"/>
      <c r="F345" s="219"/>
      <c r="G345" s="35"/>
      <c r="H345" s="219"/>
      <c r="I345" s="219"/>
      <c r="K345" s="111"/>
    </row>
    <row r="346" spans="1:256" s="4" customFormat="1" ht="18.75" customHeight="1" x14ac:dyDescent="0.5">
      <c r="A346" s="63">
        <v>12.3</v>
      </c>
      <c r="B346" s="64" t="s">
        <v>51</v>
      </c>
      <c r="C346" s="65"/>
      <c r="D346" s="65"/>
      <c r="E346" s="66"/>
      <c r="F346" s="66"/>
      <c r="G346" s="35"/>
      <c r="H346" s="66"/>
      <c r="I346" s="66"/>
    </row>
    <row r="347" spans="1:256" s="4" customFormat="1" ht="18.75" customHeight="1" x14ac:dyDescent="0.5">
      <c r="A347" s="67"/>
      <c r="B347" s="68" t="s">
        <v>256</v>
      </c>
      <c r="C347" s="56">
        <v>4</v>
      </c>
      <c r="D347" s="3" t="s">
        <v>18</v>
      </c>
      <c r="E347" s="69">
        <v>576</v>
      </c>
      <c r="F347" s="3">
        <f>C347*E347</f>
        <v>2304</v>
      </c>
      <c r="G347" s="35">
        <v>243.6</v>
      </c>
      <c r="H347" s="3">
        <f>C347*G347</f>
        <v>974.4</v>
      </c>
      <c r="I347" s="3">
        <f>F347+H347</f>
        <v>3278.4</v>
      </c>
    </row>
    <row r="348" spans="1:256" s="4" customFormat="1" ht="18.75" customHeight="1" x14ac:dyDescent="0.5">
      <c r="A348" s="67"/>
      <c r="B348" s="68" t="s">
        <v>49</v>
      </c>
      <c r="C348" s="3"/>
      <c r="D348" s="3"/>
      <c r="E348" s="69"/>
      <c r="F348" s="3"/>
      <c r="G348" s="35"/>
      <c r="H348" s="3"/>
      <c r="I348" s="3"/>
    </row>
    <row r="349" spans="1:256" s="4" customFormat="1" ht="18.75" customHeight="1" x14ac:dyDescent="0.5">
      <c r="A349" s="1"/>
      <c r="B349" s="2" t="s">
        <v>50</v>
      </c>
      <c r="C349" s="56">
        <v>6</v>
      </c>
      <c r="D349" s="3" t="s">
        <v>18</v>
      </c>
      <c r="E349" s="3">
        <v>456</v>
      </c>
      <c r="F349" s="3">
        <f>C349*E349</f>
        <v>2736</v>
      </c>
      <c r="G349" s="35">
        <v>195</v>
      </c>
      <c r="H349" s="3">
        <f>C349*G349</f>
        <v>1170</v>
      </c>
      <c r="I349" s="3">
        <f>F349+H349</f>
        <v>3906</v>
      </c>
    </row>
    <row r="350" spans="1:256" s="76" customFormat="1" x14ac:dyDescent="0.5">
      <c r="A350" s="70"/>
      <c r="B350" s="71" t="s">
        <v>59</v>
      </c>
      <c r="C350" s="72">
        <v>11</v>
      </c>
      <c r="D350" s="73" t="s">
        <v>21</v>
      </c>
      <c r="E350" s="74">
        <v>375</v>
      </c>
      <c r="F350" s="74">
        <f>C350*E350</f>
        <v>4125</v>
      </c>
      <c r="G350" s="35">
        <v>70</v>
      </c>
      <c r="H350" s="3">
        <f>C350*G350</f>
        <v>770</v>
      </c>
      <c r="I350" s="75">
        <f>H350+F350</f>
        <v>4895</v>
      </c>
    </row>
    <row r="351" spans="1:256" s="76" customFormat="1" x14ac:dyDescent="0.5">
      <c r="A351" s="70"/>
      <c r="B351" s="71" t="s">
        <v>312</v>
      </c>
      <c r="C351" s="74"/>
      <c r="D351" s="73"/>
      <c r="E351" s="74"/>
      <c r="F351" s="74"/>
      <c r="G351" s="35"/>
      <c r="H351" s="74"/>
      <c r="I351" s="75"/>
    </row>
    <row r="352" spans="1:256" s="76" customFormat="1" x14ac:dyDescent="0.5">
      <c r="A352" s="220"/>
      <c r="B352" s="71" t="s">
        <v>193</v>
      </c>
      <c r="C352" s="221"/>
      <c r="D352" s="73"/>
      <c r="E352" s="74"/>
      <c r="F352" s="74"/>
      <c r="G352" s="35"/>
      <c r="H352" s="74"/>
      <c r="I352" s="75"/>
    </row>
    <row r="353" spans="1:11" s="79" customFormat="1" x14ac:dyDescent="0.5">
      <c r="A353" s="63">
        <v>12.4</v>
      </c>
      <c r="B353" s="77" t="s">
        <v>190</v>
      </c>
      <c r="C353" s="78"/>
      <c r="D353" s="3"/>
      <c r="E353" s="3"/>
      <c r="F353" s="3"/>
      <c r="G353" s="62"/>
      <c r="H353" s="3"/>
      <c r="I353" s="3"/>
    </row>
    <row r="354" spans="1:11" s="38" customFormat="1" x14ac:dyDescent="0.5">
      <c r="A354" s="42"/>
      <c r="B354" s="60" t="s">
        <v>185</v>
      </c>
      <c r="C354" s="61">
        <v>5</v>
      </c>
      <c r="D354" s="42" t="s">
        <v>21</v>
      </c>
      <c r="E354" s="57">
        <v>0</v>
      </c>
      <c r="F354" s="57">
        <v>0</v>
      </c>
      <c r="G354" s="57">
        <v>167</v>
      </c>
      <c r="H354" s="57">
        <f t="shared" ref="H354" si="155">G354*C354</f>
        <v>835</v>
      </c>
      <c r="I354" s="31">
        <f t="shared" ref="I354" si="156">F354+H354</f>
        <v>835</v>
      </c>
    </row>
    <row r="355" spans="1:11" s="4" customFormat="1" ht="18.75" customHeight="1" x14ac:dyDescent="0.5">
      <c r="A355" s="1"/>
      <c r="B355" s="2" t="s">
        <v>60</v>
      </c>
      <c r="C355" s="56">
        <v>9</v>
      </c>
      <c r="D355" s="3" t="s">
        <v>18</v>
      </c>
      <c r="E355" s="3">
        <v>75</v>
      </c>
      <c r="F355" s="3">
        <f>C355*E355</f>
        <v>675</v>
      </c>
      <c r="G355" s="35">
        <f t="shared" ref="G355" si="157">SUM(E355*0.2)</f>
        <v>15</v>
      </c>
      <c r="H355" s="3">
        <f>C355*G355</f>
        <v>135</v>
      </c>
      <c r="I355" s="3">
        <f>F355+H355</f>
        <v>810</v>
      </c>
    </row>
    <row r="356" spans="1:11" s="4" customFormat="1" ht="18.75" customHeight="1" x14ac:dyDescent="0.5">
      <c r="A356" s="63"/>
      <c r="B356" s="80" t="s">
        <v>61</v>
      </c>
      <c r="C356" s="81"/>
      <c r="D356" s="78"/>
      <c r="E356" s="78"/>
      <c r="F356" s="78"/>
      <c r="G356" s="62"/>
      <c r="H356" s="69"/>
      <c r="I356" s="82"/>
    </row>
    <row r="357" spans="1:11" s="4" customFormat="1" ht="18.75" customHeight="1" x14ac:dyDescent="0.5">
      <c r="A357" s="1"/>
      <c r="B357" s="2" t="s">
        <v>60</v>
      </c>
      <c r="C357" s="56">
        <v>7</v>
      </c>
      <c r="D357" s="3" t="s">
        <v>18</v>
      </c>
      <c r="E357" s="3">
        <v>70</v>
      </c>
      <c r="F357" s="3">
        <f>C357*E357</f>
        <v>490</v>
      </c>
      <c r="G357" s="35">
        <f t="shared" ref="G357" si="158">SUM(E357*0.2)</f>
        <v>14</v>
      </c>
      <c r="H357" s="3">
        <f>C357*G357</f>
        <v>98</v>
      </c>
      <c r="I357" s="3">
        <f>F357+H357</f>
        <v>588</v>
      </c>
    </row>
    <row r="358" spans="1:11" s="4" customFormat="1" ht="18.75" customHeight="1" x14ac:dyDescent="0.5">
      <c r="A358" s="63"/>
      <c r="B358" s="80" t="s">
        <v>108</v>
      </c>
      <c r="C358" s="56"/>
      <c r="D358" s="78"/>
      <c r="E358" s="78"/>
      <c r="F358" s="78"/>
      <c r="G358" s="62"/>
      <c r="H358" s="69"/>
      <c r="I358" s="82"/>
    </row>
    <row r="359" spans="1:11" s="38" customFormat="1" x14ac:dyDescent="0.5">
      <c r="A359" s="42">
        <v>12.5</v>
      </c>
      <c r="B359" s="43" t="s">
        <v>28</v>
      </c>
      <c r="C359" s="59"/>
      <c r="D359" s="42"/>
      <c r="E359" s="57"/>
      <c r="F359" s="57"/>
      <c r="G359" s="35"/>
      <c r="H359" s="57"/>
      <c r="I359" s="31"/>
    </row>
    <row r="360" spans="1:11" s="38" customFormat="1" x14ac:dyDescent="0.5">
      <c r="A360" s="42"/>
      <c r="B360" s="60" t="s">
        <v>17</v>
      </c>
      <c r="C360" s="59">
        <v>10</v>
      </c>
      <c r="D360" s="39" t="s">
        <v>21</v>
      </c>
      <c r="E360" s="57">
        <v>50</v>
      </c>
      <c r="F360" s="57">
        <f t="shared" ref="F360" si="159">E360*C360</f>
        <v>500</v>
      </c>
      <c r="G360" s="35">
        <v>35</v>
      </c>
      <c r="H360" s="57">
        <f t="shared" ref="H360" si="160">G360*C360</f>
        <v>350</v>
      </c>
      <c r="I360" s="31">
        <f t="shared" ref="I360" si="161">F360+H360</f>
        <v>850</v>
      </c>
    </row>
    <row r="361" spans="1:11" s="38" customFormat="1" x14ac:dyDescent="0.5">
      <c r="A361" s="42">
        <v>12.6</v>
      </c>
      <c r="B361" s="43" t="s">
        <v>228</v>
      </c>
      <c r="C361" s="59"/>
      <c r="D361" s="39"/>
      <c r="E361" s="57"/>
      <c r="F361" s="57"/>
      <c r="G361" s="35"/>
      <c r="H361" s="57"/>
      <c r="I361" s="33"/>
    </row>
    <row r="362" spans="1:11" s="38" customFormat="1" x14ac:dyDescent="0.5">
      <c r="A362" s="44"/>
      <c r="B362" s="55" t="s">
        <v>311</v>
      </c>
      <c r="C362" s="56">
        <v>1</v>
      </c>
      <c r="D362" s="44" t="s">
        <v>14</v>
      </c>
      <c r="E362" s="62">
        <v>0</v>
      </c>
      <c r="F362" s="62">
        <f t="shared" ref="F362" si="162">E362*C362</f>
        <v>0</v>
      </c>
      <c r="G362" s="62">
        <v>70</v>
      </c>
      <c r="H362" s="62">
        <f t="shared" ref="H362" si="163">G362*C362</f>
        <v>70</v>
      </c>
      <c r="I362" s="62">
        <f t="shared" ref="I362" si="164">F362+H362</f>
        <v>70</v>
      </c>
    </row>
    <row r="363" spans="1:11" s="38" customFormat="1" x14ac:dyDescent="0.5">
      <c r="A363" s="44"/>
      <c r="B363" s="30" t="s">
        <v>136</v>
      </c>
      <c r="C363" s="44"/>
      <c r="D363" s="44"/>
      <c r="E363" s="44"/>
      <c r="F363" s="162">
        <f>SUM(F342:F360)</f>
        <v>20085</v>
      </c>
      <c r="G363" s="44"/>
      <c r="H363" s="162">
        <f>SUM(H342:H360)</f>
        <v>7828.4</v>
      </c>
      <c r="I363" s="89">
        <f>SUM(I340:I362)</f>
        <v>31001.4</v>
      </c>
    </row>
    <row r="364" spans="1:11" s="38" customFormat="1" x14ac:dyDescent="0.5">
      <c r="A364" s="44"/>
      <c r="B364" s="30" t="s">
        <v>183</v>
      </c>
      <c r="C364" s="44"/>
      <c r="D364" s="44"/>
      <c r="E364" s="44"/>
      <c r="F364" s="162"/>
      <c r="G364" s="44"/>
      <c r="H364" s="162"/>
      <c r="I364" s="189">
        <f>SUM(I363*1.3056)</f>
        <v>40475.427840000004</v>
      </c>
      <c r="K364" s="156"/>
    </row>
    <row r="365" spans="1:11" s="38" customFormat="1" ht="22.5" thickBot="1" x14ac:dyDescent="0.55000000000000004">
      <c r="A365" s="90"/>
      <c r="B365" s="44" t="s">
        <v>10</v>
      </c>
      <c r="C365" s="44"/>
      <c r="D365" s="62"/>
      <c r="E365" s="91"/>
      <c r="F365" s="62"/>
      <c r="G365" s="92"/>
      <c r="H365" s="62"/>
      <c r="I365" s="93">
        <v>40000</v>
      </c>
    </row>
    <row r="366" spans="1:11" s="41" customFormat="1" ht="22.5" thickTop="1" x14ac:dyDescent="0.5">
      <c r="A366" s="40"/>
      <c r="B366" s="94"/>
      <c r="C366" s="40"/>
      <c r="D366" s="40"/>
      <c r="E366" s="40"/>
      <c r="F366" s="40"/>
      <c r="G366" s="40"/>
      <c r="H366" s="40"/>
      <c r="I366" s="95"/>
    </row>
    <row r="367" spans="1:11" s="38" customFormat="1" x14ac:dyDescent="0.5">
      <c r="A367" s="96"/>
      <c r="B367" s="97"/>
      <c r="C367" s="98"/>
      <c r="D367" s="34"/>
      <c r="E367" s="99"/>
      <c r="F367" s="222" t="str">
        <f>"("&amp;BAHTTEXT(I365)&amp;")"</f>
        <v>(สี่หมื่นบาทถ้วน)</v>
      </c>
      <c r="G367" s="223"/>
      <c r="H367" s="224"/>
      <c r="I367" s="100"/>
    </row>
    <row r="368" spans="1:11" s="38" customFormat="1" x14ac:dyDescent="0.5">
      <c r="A368" s="202"/>
      <c r="B368" s="203" t="s">
        <v>128</v>
      </c>
      <c r="C368" s="202"/>
      <c r="D368" s="202"/>
      <c r="E368" s="202"/>
      <c r="F368" s="202"/>
      <c r="G368" s="202"/>
      <c r="H368" s="202"/>
      <c r="I368" s="204"/>
    </row>
    <row r="369" spans="1:9" s="38" customFormat="1" x14ac:dyDescent="0.5">
      <c r="A369" s="201">
        <v>13</v>
      </c>
      <c r="B369" s="196" t="s">
        <v>317</v>
      </c>
      <c r="C369" s="193"/>
      <c r="D369" s="193"/>
      <c r="E369" s="193"/>
      <c r="F369" s="42"/>
      <c r="G369" s="42"/>
      <c r="H369" s="42"/>
      <c r="I369" s="44"/>
    </row>
    <row r="370" spans="1:9" s="41" customFormat="1" x14ac:dyDescent="0.5">
      <c r="A370" s="39"/>
      <c r="B370" s="101" t="s">
        <v>110</v>
      </c>
      <c r="C370" s="39"/>
      <c r="D370" s="39"/>
      <c r="E370" s="39"/>
      <c r="F370" s="39"/>
      <c r="G370" s="39"/>
      <c r="H370" s="39"/>
      <c r="I370" s="40"/>
    </row>
    <row r="371" spans="1:9" s="38" customFormat="1" x14ac:dyDescent="0.5">
      <c r="A371" s="44">
        <v>13.1</v>
      </c>
      <c r="B371" s="83" t="s">
        <v>207</v>
      </c>
      <c r="C371" s="56"/>
      <c r="D371" s="44"/>
      <c r="E371" s="62"/>
      <c r="F371" s="62"/>
      <c r="G371" s="62"/>
      <c r="H371" s="62"/>
      <c r="I371" s="62"/>
    </row>
    <row r="372" spans="1:9" s="38" customFormat="1" x14ac:dyDescent="0.5">
      <c r="A372" s="44"/>
      <c r="B372" s="55" t="s">
        <v>308</v>
      </c>
      <c r="C372" s="56">
        <v>1</v>
      </c>
      <c r="D372" s="44" t="s">
        <v>14</v>
      </c>
      <c r="E372" s="62">
        <v>0</v>
      </c>
      <c r="F372" s="62">
        <f t="shared" ref="F372" si="165">E372*C372</f>
        <v>0</v>
      </c>
      <c r="G372" s="62">
        <v>70</v>
      </c>
      <c r="H372" s="62">
        <f t="shared" ref="H372" si="166">G372*C372</f>
        <v>70</v>
      </c>
      <c r="I372" s="62">
        <f t="shared" ref="I372" si="167">F372+H372</f>
        <v>70</v>
      </c>
    </row>
    <row r="373" spans="1:9" s="38" customFormat="1" x14ac:dyDescent="0.5">
      <c r="A373" s="44"/>
      <c r="B373" s="55" t="s">
        <v>313</v>
      </c>
      <c r="C373" s="56"/>
      <c r="D373" s="44"/>
      <c r="E373" s="62"/>
      <c r="F373" s="62"/>
      <c r="G373" s="62"/>
      <c r="H373" s="62"/>
      <c r="I373" s="62"/>
    </row>
    <row r="374" spans="1:9" s="38" customFormat="1" x14ac:dyDescent="0.5">
      <c r="A374" s="44"/>
      <c r="B374" s="55" t="s">
        <v>20</v>
      </c>
      <c r="C374" s="56">
        <v>1</v>
      </c>
      <c r="D374" s="44" t="s">
        <v>14</v>
      </c>
      <c r="E374" s="62">
        <v>1500</v>
      </c>
      <c r="F374" s="62">
        <f t="shared" ref="F374" si="168">E374*C374</f>
        <v>1500</v>
      </c>
      <c r="G374" s="35">
        <v>70</v>
      </c>
      <c r="H374" s="62">
        <f t="shared" ref="H374" si="169">G374*C374</f>
        <v>70</v>
      </c>
      <c r="I374" s="62">
        <f t="shared" ref="I374" si="170">F374+H374</f>
        <v>1570</v>
      </c>
    </row>
    <row r="375" spans="1:9" s="38" customFormat="1" x14ac:dyDescent="0.5">
      <c r="A375" s="44">
        <v>13.2</v>
      </c>
      <c r="B375" s="83" t="s">
        <v>117</v>
      </c>
      <c r="C375" s="44"/>
      <c r="D375" s="44"/>
      <c r="E375" s="44"/>
      <c r="F375" s="44"/>
      <c r="G375" s="35"/>
      <c r="H375" s="44"/>
      <c r="I375" s="44"/>
    </row>
    <row r="376" spans="1:9" s="4" customFormat="1" ht="18.75" customHeight="1" x14ac:dyDescent="0.5">
      <c r="A376" s="63"/>
      <c r="B376" s="2" t="s">
        <v>122</v>
      </c>
      <c r="C376" s="56">
        <v>1</v>
      </c>
      <c r="D376" s="78" t="s">
        <v>14</v>
      </c>
      <c r="E376" s="78">
        <v>3500</v>
      </c>
      <c r="F376" s="3">
        <f t="shared" ref="F376" si="171">C376*E376</f>
        <v>3500</v>
      </c>
      <c r="G376" s="35">
        <f t="shared" ref="G376:G382" si="172">SUM(E376*0.2)</f>
        <v>700</v>
      </c>
      <c r="H376" s="3">
        <f t="shared" ref="H376" si="173">C376*G376</f>
        <v>700</v>
      </c>
      <c r="I376" s="3">
        <f t="shared" ref="I376" si="174">F376+H376</f>
        <v>4200</v>
      </c>
    </row>
    <row r="377" spans="1:9" s="4" customFormat="1" ht="18.75" customHeight="1" x14ac:dyDescent="0.5">
      <c r="A377" s="63"/>
      <c r="B377" s="2" t="s">
        <v>44</v>
      </c>
      <c r="C377" s="78"/>
      <c r="D377" s="78"/>
      <c r="E377" s="78"/>
      <c r="F377" s="3"/>
      <c r="G377" s="35"/>
      <c r="H377" s="3"/>
      <c r="I377" s="3"/>
    </row>
    <row r="378" spans="1:9" s="38" customFormat="1" x14ac:dyDescent="0.5">
      <c r="A378" s="44">
        <v>13.3</v>
      </c>
      <c r="B378" s="83" t="s">
        <v>123</v>
      </c>
      <c r="C378" s="44"/>
      <c r="D378" s="44"/>
      <c r="E378" s="44"/>
      <c r="F378" s="44"/>
      <c r="G378" s="35"/>
      <c r="H378" s="44"/>
      <c r="I378" s="44"/>
    </row>
    <row r="379" spans="1:9" s="4" customFormat="1" ht="18.75" customHeight="1" x14ac:dyDescent="0.5">
      <c r="A379" s="63"/>
      <c r="B379" s="2" t="s">
        <v>124</v>
      </c>
      <c r="C379" s="56">
        <v>1</v>
      </c>
      <c r="D379" s="78" t="s">
        <v>14</v>
      </c>
      <c r="E379" s="78">
        <v>1280</v>
      </c>
      <c r="F379" s="3">
        <f t="shared" ref="F379" si="175">C379*E379</f>
        <v>1280</v>
      </c>
      <c r="G379" s="35">
        <f t="shared" si="172"/>
        <v>256</v>
      </c>
      <c r="H379" s="3">
        <f t="shared" ref="H379" si="176">C379*G379</f>
        <v>256</v>
      </c>
      <c r="I379" s="3">
        <f t="shared" ref="I379" si="177">F379+H379</f>
        <v>1536</v>
      </c>
    </row>
    <row r="380" spans="1:9" s="38" customFormat="1" x14ac:dyDescent="0.5">
      <c r="A380" s="44">
        <v>13.4</v>
      </c>
      <c r="B380" s="83" t="s">
        <v>125</v>
      </c>
      <c r="C380" s="44"/>
      <c r="D380" s="44"/>
      <c r="E380" s="44"/>
      <c r="F380" s="44"/>
      <c r="G380" s="35"/>
      <c r="H380" s="44"/>
      <c r="I380" s="44"/>
    </row>
    <row r="381" spans="1:9" s="38" customFormat="1" x14ac:dyDescent="0.5">
      <c r="A381" s="42"/>
      <c r="B381" s="60" t="s">
        <v>148</v>
      </c>
      <c r="C381" s="59">
        <v>1</v>
      </c>
      <c r="D381" s="42" t="s">
        <v>18</v>
      </c>
      <c r="E381" s="133">
        <v>101</v>
      </c>
      <c r="F381" s="133">
        <f>E381*C381</f>
        <v>101</v>
      </c>
      <c r="G381" s="35">
        <v>20</v>
      </c>
      <c r="H381" s="133">
        <f>G381*C381</f>
        <v>20</v>
      </c>
      <c r="I381" s="62">
        <f>F381+H381</f>
        <v>121</v>
      </c>
    </row>
    <row r="382" spans="1:9" s="4" customFormat="1" ht="18.75" customHeight="1" x14ac:dyDescent="0.5">
      <c r="A382" s="63"/>
      <c r="B382" s="2" t="s">
        <v>126</v>
      </c>
      <c r="C382" s="56">
        <v>10</v>
      </c>
      <c r="D382" s="78" t="s">
        <v>127</v>
      </c>
      <c r="E382" s="78">
        <v>58</v>
      </c>
      <c r="F382" s="3">
        <f t="shared" ref="F382" si="178">C382*E382</f>
        <v>580</v>
      </c>
      <c r="G382" s="35">
        <f t="shared" si="172"/>
        <v>11.600000000000001</v>
      </c>
      <c r="H382" s="3">
        <f t="shared" ref="H382" si="179">C382*G382</f>
        <v>116.00000000000001</v>
      </c>
      <c r="I382" s="3">
        <f t="shared" ref="I382" si="180">F382+H382</f>
        <v>696</v>
      </c>
    </row>
    <row r="383" spans="1:9" s="4" customFormat="1" ht="18.75" customHeight="1" x14ac:dyDescent="0.5">
      <c r="A383" s="117">
        <v>13.5</v>
      </c>
      <c r="B383" s="118" t="s">
        <v>75</v>
      </c>
      <c r="C383" s="119"/>
      <c r="D383" s="120"/>
      <c r="E383" s="78"/>
      <c r="F383" s="78"/>
      <c r="G383" s="78"/>
      <c r="H383" s="121"/>
      <c r="I383" s="78"/>
    </row>
    <row r="384" spans="1:9" s="122" customFormat="1" x14ac:dyDescent="0.5">
      <c r="A384" s="117"/>
      <c r="B384" s="46" t="s">
        <v>151</v>
      </c>
      <c r="C384" s="59">
        <v>3</v>
      </c>
      <c r="D384" s="48" t="s">
        <v>152</v>
      </c>
      <c r="E384" s="48">
        <v>2300</v>
      </c>
      <c r="F384" s="48">
        <f>C384*E384</f>
        <v>6900</v>
      </c>
      <c r="G384" s="35">
        <v>398</v>
      </c>
      <c r="H384" s="121">
        <f>G384*C384</f>
        <v>1194</v>
      </c>
      <c r="I384" s="48">
        <f>F384+H384</f>
        <v>8094</v>
      </c>
    </row>
    <row r="385" spans="1:11" s="122" customFormat="1" x14ac:dyDescent="0.5">
      <c r="A385" s="117"/>
      <c r="B385" s="46" t="s">
        <v>54</v>
      </c>
      <c r="C385" s="59">
        <v>30</v>
      </c>
      <c r="D385" s="48" t="s">
        <v>21</v>
      </c>
      <c r="E385" s="48">
        <v>27</v>
      </c>
      <c r="F385" s="48">
        <f>C385*E385</f>
        <v>810</v>
      </c>
      <c r="G385" s="35">
        <v>5</v>
      </c>
      <c r="H385" s="121">
        <f>G385*C385</f>
        <v>150</v>
      </c>
      <c r="I385" s="48">
        <f>F385+H385</f>
        <v>960</v>
      </c>
      <c r="K385" s="123">
        <f>SUM(I385:I385)</f>
        <v>960</v>
      </c>
    </row>
    <row r="386" spans="1:11" s="38" customFormat="1" x14ac:dyDescent="0.5">
      <c r="A386" s="42"/>
      <c r="B386" s="60" t="s">
        <v>76</v>
      </c>
      <c r="C386" s="59">
        <v>29</v>
      </c>
      <c r="D386" s="42" t="s">
        <v>21</v>
      </c>
      <c r="E386" s="133">
        <v>315</v>
      </c>
      <c r="F386" s="133">
        <f>E386*C386</f>
        <v>9135</v>
      </c>
      <c r="G386" s="35">
        <v>158</v>
      </c>
      <c r="H386" s="133">
        <f t="shared" ref="H386" si="181">G386*C386</f>
        <v>4582</v>
      </c>
      <c r="I386" s="62">
        <f t="shared" ref="I386" si="182">F386+H386</f>
        <v>13717</v>
      </c>
    </row>
    <row r="387" spans="1:11" s="38" customFormat="1" x14ac:dyDescent="0.5">
      <c r="A387" s="42"/>
      <c r="B387" s="30" t="s">
        <v>136</v>
      </c>
      <c r="C387" s="42"/>
      <c r="D387" s="42"/>
      <c r="E387" s="42"/>
      <c r="F387" s="163">
        <f>SUM(F372:F386)</f>
        <v>23806</v>
      </c>
      <c r="G387" s="42"/>
      <c r="H387" s="163">
        <f>SUM(H372:H386)</f>
        <v>7158</v>
      </c>
      <c r="I387" s="89">
        <f>SUM(I372:I386)</f>
        <v>30964</v>
      </c>
    </row>
    <row r="388" spans="1:11" s="38" customFormat="1" x14ac:dyDescent="0.5">
      <c r="A388" s="44"/>
      <c r="B388" s="30" t="s">
        <v>183</v>
      </c>
      <c r="C388" s="44"/>
      <c r="D388" s="44"/>
      <c r="E388" s="44"/>
      <c r="F388" s="162"/>
      <c r="G388" s="44"/>
      <c r="H388" s="162"/>
      <c r="I388" s="189">
        <f>SUM(I387*1.3056)</f>
        <v>40426.598400000003</v>
      </c>
      <c r="K388" s="156"/>
    </row>
    <row r="389" spans="1:11" s="38" customFormat="1" ht="22.5" thickBot="1" x14ac:dyDescent="0.55000000000000004">
      <c r="A389" s="90"/>
      <c r="B389" s="44" t="s">
        <v>10</v>
      </c>
      <c r="C389" s="44"/>
      <c r="D389" s="62"/>
      <c r="E389" s="139"/>
      <c r="F389" s="133"/>
      <c r="G389" s="92"/>
      <c r="H389" s="62"/>
      <c r="I389" s="93">
        <v>40000</v>
      </c>
    </row>
    <row r="390" spans="1:11" s="38" customFormat="1" ht="22.5" thickTop="1" x14ac:dyDescent="0.5">
      <c r="A390" s="112"/>
      <c r="B390" s="113"/>
      <c r="C390" s="113"/>
      <c r="D390" s="140"/>
      <c r="E390" s="141"/>
      <c r="F390" s="140"/>
      <c r="G390" s="142"/>
      <c r="H390" s="140"/>
      <c r="I390" s="143"/>
    </row>
    <row r="391" spans="1:11" s="38" customFormat="1" ht="23.25" customHeight="1" x14ac:dyDescent="0.5">
      <c r="A391" s="96"/>
      <c r="B391" s="97"/>
      <c r="C391" s="98"/>
      <c r="D391" s="144"/>
      <c r="E391" s="145"/>
      <c r="F391" s="226" t="str">
        <f>"("&amp;BAHTTEXT(I389)&amp;")"</f>
        <v>(สี่หมื่นบาทถ้วน)</v>
      </c>
      <c r="G391" s="227"/>
      <c r="H391" s="228"/>
      <c r="I391" s="146"/>
    </row>
    <row r="392" spans="1:11" s="38" customFormat="1" x14ac:dyDescent="0.5">
      <c r="A392" s="201">
        <v>14</v>
      </c>
      <c r="B392" s="196" t="s">
        <v>218</v>
      </c>
      <c r="C392" s="193"/>
      <c r="D392" s="193"/>
      <c r="E392" s="193"/>
      <c r="F392" s="42"/>
      <c r="G392" s="42"/>
      <c r="H392" s="42"/>
      <c r="I392" s="44"/>
    </row>
    <row r="393" spans="1:11" s="41" customFormat="1" x14ac:dyDescent="0.5">
      <c r="A393" s="39"/>
      <c r="B393" s="101" t="s">
        <v>159</v>
      </c>
      <c r="C393" s="39"/>
      <c r="D393" s="39"/>
      <c r="E393" s="39"/>
      <c r="F393" s="39"/>
      <c r="G393" s="39"/>
      <c r="H393" s="39"/>
      <c r="I393" s="40"/>
    </row>
    <row r="394" spans="1:11" s="79" customFormat="1" x14ac:dyDescent="0.5">
      <c r="A394" s="63">
        <v>14.1</v>
      </c>
      <c r="B394" s="77" t="s">
        <v>206</v>
      </c>
      <c r="C394" s="78"/>
      <c r="D394" s="3"/>
      <c r="E394" s="3"/>
      <c r="F394" s="3"/>
      <c r="G394" s="62"/>
      <c r="H394" s="3"/>
      <c r="I394" s="3"/>
    </row>
    <row r="395" spans="1:11" s="38" customFormat="1" x14ac:dyDescent="0.5">
      <c r="A395" s="42"/>
      <c r="B395" s="60" t="s">
        <v>185</v>
      </c>
      <c r="C395" s="61">
        <v>30</v>
      </c>
      <c r="D395" s="42" t="s">
        <v>21</v>
      </c>
      <c r="E395" s="57">
        <v>0</v>
      </c>
      <c r="F395" s="57">
        <v>0</v>
      </c>
      <c r="G395" s="57">
        <v>167</v>
      </c>
      <c r="H395" s="57">
        <f t="shared" ref="H395" si="183">G395*C395</f>
        <v>5010</v>
      </c>
      <c r="I395" s="31">
        <f t="shared" ref="I395" si="184">F395+H395</f>
        <v>5010</v>
      </c>
    </row>
    <row r="396" spans="1:11" s="4" customFormat="1" ht="18.75" customHeight="1" x14ac:dyDescent="0.5">
      <c r="A396" s="1"/>
      <c r="B396" s="2" t="s">
        <v>60</v>
      </c>
      <c r="C396" s="56">
        <v>46</v>
      </c>
      <c r="D396" s="3" t="s">
        <v>18</v>
      </c>
      <c r="E396" s="3">
        <v>75</v>
      </c>
      <c r="F396" s="3">
        <f>C396*E396</f>
        <v>3450</v>
      </c>
      <c r="G396" s="35">
        <f t="shared" ref="G396:G403" si="185">SUM(E396*0.2)</f>
        <v>15</v>
      </c>
      <c r="H396" s="3">
        <f>C396*G396</f>
        <v>690</v>
      </c>
      <c r="I396" s="3">
        <f>F396+H396</f>
        <v>4140</v>
      </c>
    </row>
    <row r="397" spans="1:11" s="4" customFormat="1" ht="18.75" customHeight="1" x14ac:dyDescent="0.5">
      <c r="A397" s="63"/>
      <c r="B397" s="80" t="s">
        <v>61</v>
      </c>
      <c r="C397" s="81"/>
      <c r="D397" s="78"/>
      <c r="E397" s="78"/>
      <c r="F397" s="78"/>
      <c r="G397" s="35"/>
      <c r="H397" s="69"/>
      <c r="I397" s="82"/>
    </row>
    <row r="398" spans="1:11" s="4" customFormat="1" ht="18.75" customHeight="1" x14ac:dyDescent="0.5">
      <c r="A398" s="1"/>
      <c r="B398" s="2" t="s">
        <v>60</v>
      </c>
      <c r="C398" s="56">
        <v>21</v>
      </c>
      <c r="D398" s="3" t="s">
        <v>18</v>
      </c>
      <c r="E398" s="3">
        <v>70</v>
      </c>
      <c r="F398" s="3">
        <f>C398*E398</f>
        <v>1470</v>
      </c>
      <c r="G398" s="35">
        <f t="shared" si="185"/>
        <v>14</v>
      </c>
      <c r="H398" s="3">
        <f>C398*G398</f>
        <v>294</v>
      </c>
      <c r="I398" s="3">
        <f>F398+H398</f>
        <v>1764</v>
      </c>
    </row>
    <row r="399" spans="1:11" s="4" customFormat="1" ht="18.75" customHeight="1" x14ac:dyDescent="0.5">
      <c r="A399" s="63"/>
      <c r="B399" s="80" t="s">
        <v>108</v>
      </c>
      <c r="C399" s="56"/>
      <c r="D399" s="78"/>
      <c r="E399" s="78"/>
      <c r="F399" s="78"/>
      <c r="G399" s="35"/>
      <c r="H399" s="69"/>
      <c r="I399" s="82"/>
    </row>
    <row r="400" spans="1:11" s="38" customFormat="1" x14ac:dyDescent="0.5">
      <c r="A400" s="44">
        <v>14.2</v>
      </c>
      <c r="B400" s="83" t="s">
        <v>90</v>
      </c>
      <c r="C400" s="44"/>
      <c r="D400" s="44"/>
      <c r="E400" s="44"/>
      <c r="F400" s="44"/>
      <c r="G400" s="35"/>
      <c r="H400" s="44"/>
      <c r="I400" s="44"/>
    </row>
    <row r="401" spans="1:11" s="4" customFormat="1" ht="18.75" customHeight="1" x14ac:dyDescent="0.5">
      <c r="A401" s="63"/>
      <c r="B401" s="2" t="s">
        <v>121</v>
      </c>
      <c r="C401" s="56">
        <v>1</v>
      </c>
      <c r="D401" s="78" t="s">
        <v>14</v>
      </c>
      <c r="E401" s="78">
        <v>4500</v>
      </c>
      <c r="F401" s="3">
        <f t="shared" ref="F401" si="186">C401*E401</f>
        <v>4500</v>
      </c>
      <c r="G401" s="35">
        <f t="shared" si="185"/>
        <v>900</v>
      </c>
      <c r="H401" s="3">
        <f t="shared" ref="H401" si="187">C401*G401</f>
        <v>900</v>
      </c>
      <c r="I401" s="3">
        <f t="shared" ref="I401" si="188">F401+H401</f>
        <v>5400</v>
      </c>
    </row>
    <row r="402" spans="1:11" s="4" customFormat="1" ht="18.75" customHeight="1" x14ac:dyDescent="0.5">
      <c r="A402" s="63"/>
      <c r="B402" s="2" t="s">
        <v>44</v>
      </c>
      <c r="C402" s="78"/>
      <c r="D402" s="78"/>
      <c r="E402" s="78"/>
      <c r="F402" s="3"/>
      <c r="G402" s="35"/>
      <c r="H402" s="3"/>
      <c r="I402" s="3"/>
    </row>
    <row r="403" spans="1:11" s="4" customFormat="1" ht="18.75" customHeight="1" x14ac:dyDescent="0.5">
      <c r="A403" s="63"/>
      <c r="B403" s="2" t="s">
        <v>268</v>
      </c>
      <c r="C403" s="56">
        <v>5</v>
      </c>
      <c r="D403" s="78" t="s">
        <v>14</v>
      </c>
      <c r="E403" s="78">
        <v>1950</v>
      </c>
      <c r="F403" s="3">
        <f t="shared" ref="F403" si="189">C403*E403</f>
        <v>9750</v>
      </c>
      <c r="G403" s="35">
        <f t="shared" si="185"/>
        <v>390</v>
      </c>
      <c r="H403" s="3">
        <f t="shared" ref="H403" si="190">C403*G403</f>
        <v>1950</v>
      </c>
      <c r="I403" s="3">
        <f t="shared" ref="I403" si="191">F403+H403</f>
        <v>11700</v>
      </c>
    </row>
    <row r="404" spans="1:11" s="4" customFormat="1" ht="18.75" customHeight="1" x14ac:dyDescent="0.5">
      <c r="A404" s="63"/>
      <c r="B404" s="2" t="s">
        <v>269</v>
      </c>
      <c r="C404" s="56"/>
      <c r="D404" s="78"/>
      <c r="E404" s="78"/>
      <c r="F404" s="3"/>
      <c r="G404" s="5"/>
      <c r="H404" s="3"/>
      <c r="I404" s="3"/>
    </row>
    <row r="405" spans="1:11" s="4" customFormat="1" ht="18.75" customHeight="1" x14ac:dyDescent="0.5">
      <c r="A405" s="171">
        <v>14.3</v>
      </c>
      <c r="B405" s="175" t="s">
        <v>160</v>
      </c>
      <c r="C405" s="59"/>
      <c r="D405" s="104"/>
      <c r="E405" s="104"/>
      <c r="F405" s="172"/>
      <c r="G405" s="173"/>
      <c r="H405" s="172"/>
      <c r="I405" s="174"/>
    </row>
    <row r="406" spans="1:11" s="41" customFormat="1" x14ac:dyDescent="0.5">
      <c r="A406" s="39"/>
      <c r="B406" s="101" t="s">
        <v>144</v>
      </c>
      <c r="C406" s="131">
        <v>3</v>
      </c>
      <c r="D406" s="39" t="s">
        <v>18</v>
      </c>
      <c r="E406" s="49">
        <v>458</v>
      </c>
      <c r="F406" s="49">
        <f t="shared" ref="F406" si="192">E406*C406</f>
        <v>1374</v>
      </c>
      <c r="G406" s="35">
        <f t="shared" ref="G406" si="193">SUM(E406*0.2)</f>
        <v>91.600000000000009</v>
      </c>
      <c r="H406" s="49">
        <f t="shared" ref="H406" si="194">G406*C406</f>
        <v>274.8</v>
      </c>
      <c r="I406" s="169">
        <f t="shared" ref="I406" si="195">F406+H406</f>
        <v>1648.8</v>
      </c>
    </row>
    <row r="407" spans="1:11" s="41" customFormat="1" x14ac:dyDescent="0.5">
      <c r="A407" s="39"/>
      <c r="B407" s="101" t="s">
        <v>145</v>
      </c>
      <c r="C407" s="131"/>
      <c r="D407" s="39"/>
      <c r="E407" s="49"/>
      <c r="F407" s="49"/>
      <c r="G407" s="49"/>
      <c r="H407" s="49"/>
      <c r="I407" s="169"/>
    </row>
    <row r="408" spans="1:11" s="38" customFormat="1" x14ac:dyDescent="0.5">
      <c r="A408" s="42"/>
      <c r="B408" s="60" t="s">
        <v>146</v>
      </c>
      <c r="C408" s="59">
        <v>4</v>
      </c>
      <c r="D408" s="42" t="s">
        <v>18</v>
      </c>
      <c r="E408" s="57">
        <v>250</v>
      </c>
      <c r="F408" s="57">
        <f t="shared" ref="F408" si="196">E408*C408</f>
        <v>1000</v>
      </c>
      <c r="G408" s="35">
        <f t="shared" ref="G408" si="197">SUM(E408*0.2)</f>
        <v>50</v>
      </c>
      <c r="H408" s="57">
        <f t="shared" ref="H408" si="198">G408*C408</f>
        <v>200</v>
      </c>
      <c r="I408" s="31">
        <f t="shared" ref="I408" si="199">F408+H408</f>
        <v>1200</v>
      </c>
    </row>
    <row r="409" spans="1:11" s="38" customFormat="1" x14ac:dyDescent="0.5">
      <c r="A409" s="42"/>
      <c r="B409" s="60" t="s">
        <v>147</v>
      </c>
      <c r="C409" s="59"/>
      <c r="D409" s="42"/>
      <c r="E409" s="57"/>
      <c r="F409" s="57"/>
      <c r="G409" s="57"/>
      <c r="H409" s="57"/>
      <c r="I409" s="31"/>
    </row>
    <row r="410" spans="1:11" s="38" customFormat="1" x14ac:dyDescent="0.5">
      <c r="A410" s="42"/>
      <c r="B410" s="30" t="s">
        <v>136</v>
      </c>
      <c r="C410" s="42"/>
      <c r="D410" s="42"/>
      <c r="E410" s="42"/>
      <c r="F410" s="163">
        <f>SUM(F396:F408)</f>
        <v>21544</v>
      </c>
      <c r="G410" s="42"/>
      <c r="H410" s="163">
        <f>SUM(H396:H408)</f>
        <v>4308.8</v>
      </c>
      <c r="I410" s="89">
        <f>SUM(I394:I408)</f>
        <v>30862.799999999999</v>
      </c>
    </row>
    <row r="411" spans="1:11" s="38" customFormat="1" x14ac:dyDescent="0.5">
      <c r="A411" s="44"/>
      <c r="B411" s="30" t="s">
        <v>183</v>
      </c>
      <c r="C411" s="44"/>
      <c r="D411" s="44"/>
      <c r="E411" s="44"/>
      <c r="F411" s="162"/>
      <c r="G411" s="44"/>
      <c r="H411" s="162"/>
      <c r="I411" s="189">
        <f>SUM(I410*1.3056)</f>
        <v>40294.471680000002</v>
      </c>
      <c r="K411" s="156"/>
    </row>
    <row r="412" spans="1:11" s="38" customFormat="1" ht="22.5" thickBot="1" x14ac:dyDescent="0.55000000000000004">
      <c r="A412" s="90"/>
      <c r="B412" s="44" t="s">
        <v>10</v>
      </c>
      <c r="C412" s="44"/>
      <c r="D412" s="62"/>
      <c r="E412" s="139"/>
      <c r="F412" s="133"/>
      <c r="G412" s="92"/>
      <c r="H412" s="62"/>
      <c r="I412" s="93">
        <v>40000</v>
      </c>
    </row>
    <row r="413" spans="1:11" s="38" customFormat="1" ht="22.5" thickTop="1" x14ac:dyDescent="0.5">
      <c r="A413" s="112"/>
      <c r="B413" s="113"/>
      <c r="C413" s="113"/>
      <c r="D413" s="140"/>
      <c r="E413" s="141"/>
      <c r="F413" s="140"/>
      <c r="G413" s="142"/>
      <c r="H413" s="140"/>
      <c r="I413" s="143"/>
    </row>
    <row r="414" spans="1:11" s="38" customFormat="1" ht="23.25" customHeight="1" x14ac:dyDescent="0.5">
      <c r="A414" s="96"/>
      <c r="B414" s="97"/>
      <c r="C414" s="98"/>
      <c r="D414" s="144"/>
      <c r="E414" s="145"/>
      <c r="F414" s="226" t="str">
        <f>"("&amp;BAHTTEXT(I412)&amp;")"</f>
        <v>(สี่หมื่นบาทถ้วน)</v>
      </c>
      <c r="G414" s="227"/>
      <c r="H414" s="228"/>
      <c r="I414" s="146"/>
    </row>
    <row r="415" spans="1:11" s="38" customFormat="1" x14ac:dyDescent="0.5">
      <c r="A415" s="197">
        <v>15</v>
      </c>
      <c r="B415" s="196" t="s">
        <v>219</v>
      </c>
      <c r="C415" s="193"/>
      <c r="D415" s="193"/>
      <c r="E415" s="193"/>
      <c r="F415" s="193"/>
      <c r="G415" s="193"/>
      <c r="H415" s="193"/>
      <c r="I415" s="194"/>
    </row>
    <row r="416" spans="1:11" s="191" customFormat="1" x14ac:dyDescent="0.5">
      <c r="A416" s="193">
        <v>15.1</v>
      </c>
      <c r="B416" s="195" t="s">
        <v>205</v>
      </c>
      <c r="C416" s="193"/>
      <c r="D416" s="193"/>
      <c r="E416" s="193"/>
      <c r="F416" s="193"/>
      <c r="G416" s="193"/>
      <c r="H416" s="193"/>
      <c r="I416" s="194"/>
    </row>
    <row r="417" spans="1:11" s="38" customFormat="1" x14ac:dyDescent="0.5">
      <c r="A417" s="42"/>
      <c r="B417" s="60" t="s">
        <v>180</v>
      </c>
      <c r="C417" s="61">
        <v>15</v>
      </c>
      <c r="D417" s="42" t="s">
        <v>21</v>
      </c>
      <c r="E417" s="57">
        <v>0</v>
      </c>
      <c r="F417" s="57">
        <f t="shared" ref="F417" si="200">E417*C417</f>
        <v>0</v>
      </c>
      <c r="G417" s="57">
        <v>167</v>
      </c>
      <c r="H417" s="57">
        <f t="shared" ref="H417" si="201">G417*C417</f>
        <v>2505</v>
      </c>
      <c r="I417" s="31">
        <f t="shared" ref="I417" si="202">F417+H417</f>
        <v>2505</v>
      </c>
    </row>
    <row r="418" spans="1:11" s="38" customFormat="1" x14ac:dyDescent="0.5">
      <c r="A418" s="42"/>
      <c r="B418" s="60" t="s">
        <v>233</v>
      </c>
      <c r="C418" s="59">
        <v>5</v>
      </c>
      <c r="D418" s="42" t="s">
        <v>18</v>
      </c>
      <c r="E418" s="133">
        <v>1485</v>
      </c>
      <c r="F418" s="133">
        <f t="shared" ref="F418:F422" si="203">E418*C418</f>
        <v>7425</v>
      </c>
      <c r="G418" s="35">
        <v>571.20000000000005</v>
      </c>
      <c r="H418" s="133">
        <f t="shared" ref="H418:H422" si="204">G418*C418</f>
        <v>2856</v>
      </c>
      <c r="I418" s="62">
        <f t="shared" ref="I418:I422" si="205">F418+H418</f>
        <v>10281</v>
      </c>
    </row>
    <row r="419" spans="1:11" s="38" customFormat="1" x14ac:dyDescent="0.5">
      <c r="A419" s="42"/>
      <c r="B419" s="60" t="s">
        <v>234</v>
      </c>
      <c r="C419" s="59">
        <v>10</v>
      </c>
      <c r="D419" s="42" t="s">
        <v>18</v>
      </c>
      <c r="E419" s="133">
        <v>1045</v>
      </c>
      <c r="F419" s="133">
        <f t="shared" si="203"/>
        <v>10450</v>
      </c>
      <c r="G419" s="35">
        <v>420</v>
      </c>
      <c r="H419" s="133">
        <f t="shared" si="204"/>
        <v>4200</v>
      </c>
      <c r="I419" s="62">
        <f t="shared" si="205"/>
        <v>14650</v>
      </c>
    </row>
    <row r="420" spans="1:11" s="38" customFormat="1" x14ac:dyDescent="0.5">
      <c r="A420" s="44"/>
      <c r="B420" s="55" t="s">
        <v>19</v>
      </c>
      <c r="C420" s="56">
        <v>5</v>
      </c>
      <c r="D420" s="44" t="s">
        <v>21</v>
      </c>
      <c r="E420" s="62">
        <v>315</v>
      </c>
      <c r="F420" s="62">
        <f t="shared" si="203"/>
        <v>1575</v>
      </c>
      <c r="G420" s="35">
        <v>158</v>
      </c>
      <c r="H420" s="62">
        <f t="shared" si="204"/>
        <v>790</v>
      </c>
      <c r="I420" s="62">
        <f t="shared" si="205"/>
        <v>2365</v>
      </c>
    </row>
    <row r="421" spans="1:11" s="38" customFormat="1" x14ac:dyDescent="0.5">
      <c r="A421" s="42">
        <v>15.2</v>
      </c>
      <c r="B421" s="43" t="s">
        <v>53</v>
      </c>
      <c r="C421" s="59"/>
      <c r="D421" s="42"/>
      <c r="E421" s="133"/>
      <c r="F421" s="133"/>
      <c r="G421" s="35"/>
      <c r="H421" s="133"/>
      <c r="I421" s="62"/>
    </row>
    <row r="422" spans="1:11" s="38" customFormat="1" x14ac:dyDescent="0.5">
      <c r="A422" s="42"/>
      <c r="B422" s="60" t="s">
        <v>17</v>
      </c>
      <c r="C422" s="59">
        <v>10</v>
      </c>
      <c r="D422" s="42" t="s">
        <v>21</v>
      </c>
      <c r="E422" s="133">
        <v>50</v>
      </c>
      <c r="F422" s="133">
        <f t="shared" si="203"/>
        <v>500</v>
      </c>
      <c r="G422" s="35">
        <v>35</v>
      </c>
      <c r="H422" s="133">
        <f t="shared" si="204"/>
        <v>350</v>
      </c>
      <c r="I422" s="62">
        <f t="shared" si="205"/>
        <v>850</v>
      </c>
    </row>
    <row r="423" spans="1:11" s="38" customFormat="1" x14ac:dyDescent="0.5">
      <c r="A423" s="42"/>
      <c r="B423" s="30" t="s">
        <v>136</v>
      </c>
      <c r="C423" s="42"/>
      <c r="D423" s="42"/>
      <c r="E423" s="42"/>
      <c r="F423" s="163">
        <f>SUM(F418:F422)</f>
        <v>19950</v>
      </c>
      <c r="G423" s="42"/>
      <c r="H423" s="163">
        <f>SUM(H418:H422)</f>
        <v>8196</v>
      </c>
      <c r="I423" s="89">
        <f>SUM(I417:I422)</f>
        <v>30651</v>
      </c>
    </row>
    <row r="424" spans="1:11" s="38" customFormat="1" x14ac:dyDescent="0.5">
      <c r="A424" s="44"/>
      <c r="B424" s="30" t="s">
        <v>183</v>
      </c>
      <c r="C424" s="44"/>
      <c r="D424" s="44"/>
      <c r="E424" s="44"/>
      <c r="F424" s="162"/>
      <c r="G424" s="44"/>
      <c r="H424" s="162"/>
      <c r="I424" s="189">
        <f>SUM(I423*1.3056)</f>
        <v>40017.945600000006</v>
      </c>
      <c r="K424" s="156"/>
    </row>
    <row r="425" spans="1:11" s="38" customFormat="1" ht="22.5" thickBot="1" x14ac:dyDescent="0.55000000000000004">
      <c r="A425" s="90"/>
      <c r="B425" s="44" t="s">
        <v>10</v>
      </c>
      <c r="C425" s="44"/>
      <c r="D425" s="62"/>
      <c r="E425" s="139"/>
      <c r="F425" s="133"/>
      <c r="G425" s="92"/>
      <c r="H425" s="62"/>
      <c r="I425" s="93">
        <v>40000</v>
      </c>
    </row>
    <row r="426" spans="1:11" s="38" customFormat="1" ht="22.5" thickTop="1" x14ac:dyDescent="0.5">
      <c r="A426" s="112"/>
      <c r="B426" s="113"/>
      <c r="C426" s="113"/>
      <c r="D426" s="140"/>
      <c r="E426" s="141"/>
      <c r="F426" s="140"/>
      <c r="G426" s="142"/>
      <c r="H426" s="140"/>
      <c r="I426" s="143"/>
    </row>
    <row r="427" spans="1:11" s="38" customFormat="1" ht="23.25" customHeight="1" x14ac:dyDescent="0.5">
      <c r="A427" s="96"/>
      <c r="B427" s="97"/>
      <c r="C427" s="98"/>
      <c r="D427" s="144"/>
      <c r="E427" s="145"/>
      <c r="F427" s="226" t="str">
        <f>"("&amp;BAHTTEXT(I425)&amp;")"</f>
        <v>(สี่หมื่นบาทถ้วน)</v>
      </c>
      <c r="G427" s="227"/>
      <c r="H427" s="228"/>
      <c r="I427" s="146"/>
    </row>
    <row r="428" spans="1:11" s="38" customFormat="1" x14ac:dyDescent="0.5">
      <c r="A428" s="202"/>
      <c r="B428" s="203" t="s">
        <v>297</v>
      </c>
      <c r="C428" s="202"/>
      <c r="D428" s="202"/>
      <c r="E428" s="202"/>
      <c r="F428" s="202"/>
      <c r="G428" s="202"/>
      <c r="H428" s="202"/>
      <c r="I428" s="204"/>
    </row>
    <row r="429" spans="1:11" s="38" customFormat="1" x14ac:dyDescent="0.5">
      <c r="A429" s="201">
        <v>16</v>
      </c>
      <c r="B429" s="196" t="s">
        <v>220</v>
      </c>
      <c r="C429" s="193"/>
      <c r="D429" s="42"/>
      <c r="E429" s="42"/>
      <c r="F429" s="42"/>
      <c r="G429" s="42"/>
      <c r="H429" s="42"/>
      <c r="I429" s="44"/>
    </row>
    <row r="430" spans="1:11" s="38" customFormat="1" x14ac:dyDescent="0.5">
      <c r="A430" s="42">
        <v>16.100000000000001</v>
      </c>
      <c r="B430" s="147" t="s">
        <v>200</v>
      </c>
      <c r="C430" s="42"/>
      <c r="D430" s="42"/>
      <c r="E430" s="42"/>
      <c r="F430" s="148"/>
      <c r="G430" s="42"/>
      <c r="H430" s="42"/>
      <c r="I430" s="149"/>
    </row>
    <row r="431" spans="1:11" s="38" customFormat="1" ht="20.25" customHeight="1" x14ac:dyDescent="0.5">
      <c r="A431" s="42"/>
      <c r="B431" s="60" t="s">
        <v>156</v>
      </c>
      <c r="C431" s="59">
        <v>17</v>
      </c>
      <c r="D431" s="42" t="s">
        <v>21</v>
      </c>
      <c r="E431" s="133">
        <v>250</v>
      </c>
      <c r="F431" s="133">
        <f>E431*C431</f>
        <v>4250</v>
      </c>
      <c r="G431" s="35">
        <v>75</v>
      </c>
      <c r="H431" s="133">
        <f>G431*C431</f>
        <v>1275</v>
      </c>
      <c r="I431" s="62">
        <f>F431+H431</f>
        <v>5525</v>
      </c>
    </row>
    <row r="432" spans="1:11" s="38" customFormat="1" ht="20.25" customHeight="1" x14ac:dyDescent="0.5">
      <c r="A432" s="42"/>
      <c r="B432" s="60" t="s">
        <v>158</v>
      </c>
      <c r="C432" s="59"/>
      <c r="D432" s="42"/>
      <c r="E432" s="133"/>
      <c r="F432" s="133"/>
      <c r="G432" s="35"/>
      <c r="H432" s="133"/>
      <c r="I432" s="62"/>
    </row>
    <row r="433" spans="1:9" s="4" customFormat="1" ht="20.25" customHeight="1" x14ac:dyDescent="0.5">
      <c r="A433" s="1"/>
      <c r="B433" s="2" t="s">
        <v>157</v>
      </c>
      <c r="C433" s="59">
        <v>17</v>
      </c>
      <c r="D433" s="48" t="s">
        <v>21</v>
      </c>
      <c r="E433" s="48">
        <v>60</v>
      </c>
      <c r="F433" s="3">
        <f>C433*E433</f>
        <v>1020</v>
      </c>
      <c r="G433" s="35">
        <v>82</v>
      </c>
      <c r="H433" s="3">
        <f>C433*G433</f>
        <v>1394</v>
      </c>
      <c r="I433" s="3">
        <f>F433+H433</f>
        <v>2414</v>
      </c>
    </row>
    <row r="434" spans="1:9" s="41" customFormat="1" x14ac:dyDescent="0.5">
      <c r="A434" s="39">
        <v>16.2</v>
      </c>
      <c r="B434" s="153" t="s">
        <v>198</v>
      </c>
      <c r="C434" s="39"/>
      <c r="D434" s="39"/>
      <c r="E434" s="39"/>
      <c r="F434" s="39"/>
      <c r="G434" s="35">
        <f t="shared" ref="G434:G446" si="206">SUM(E434*0.2)</f>
        <v>0</v>
      </c>
      <c r="H434" s="39"/>
      <c r="I434" s="40"/>
    </row>
    <row r="435" spans="1:9" s="38" customFormat="1" x14ac:dyDescent="0.5">
      <c r="A435" s="42"/>
      <c r="B435" s="60" t="s">
        <v>185</v>
      </c>
      <c r="C435" s="61">
        <v>5</v>
      </c>
      <c r="D435" s="42" t="s">
        <v>21</v>
      </c>
      <c r="E435" s="57">
        <v>0</v>
      </c>
      <c r="F435" s="57">
        <v>0</v>
      </c>
      <c r="G435" s="57">
        <v>167</v>
      </c>
      <c r="H435" s="57">
        <f t="shared" ref="H435" si="207">G435*C435</f>
        <v>835</v>
      </c>
      <c r="I435" s="31">
        <f t="shared" ref="I435" si="208">F435+H435</f>
        <v>835</v>
      </c>
    </row>
    <row r="436" spans="1:9" s="38" customFormat="1" x14ac:dyDescent="0.5">
      <c r="A436" s="42"/>
      <c r="B436" s="60" t="s">
        <v>314</v>
      </c>
      <c r="C436" s="42"/>
      <c r="D436" s="42"/>
      <c r="E436" s="42"/>
      <c r="F436" s="42"/>
      <c r="G436" s="35">
        <f t="shared" si="206"/>
        <v>0</v>
      </c>
      <c r="H436" s="42"/>
      <c r="I436" s="44"/>
    </row>
    <row r="437" spans="1:9" s="38" customFormat="1" x14ac:dyDescent="0.5">
      <c r="A437" s="42"/>
      <c r="B437" s="60" t="s">
        <v>315</v>
      </c>
      <c r="C437" s="42"/>
      <c r="D437" s="42"/>
      <c r="E437" s="42"/>
      <c r="F437" s="42"/>
      <c r="G437" s="35"/>
      <c r="H437" s="42"/>
      <c r="I437" s="44"/>
    </row>
    <row r="438" spans="1:9" s="41" customFormat="1" x14ac:dyDescent="0.5">
      <c r="A438" s="39"/>
      <c r="B438" s="101" t="s">
        <v>270</v>
      </c>
      <c r="C438" s="131">
        <v>9</v>
      </c>
      <c r="D438" s="39" t="s">
        <v>16</v>
      </c>
      <c r="E438" s="137">
        <v>75</v>
      </c>
      <c r="F438" s="137">
        <f>E438*C438</f>
        <v>675</v>
      </c>
      <c r="G438" s="35">
        <f t="shared" si="206"/>
        <v>15</v>
      </c>
      <c r="H438" s="137">
        <f>G438*C438</f>
        <v>135</v>
      </c>
      <c r="I438" s="132">
        <f>F438+H438</f>
        <v>810</v>
      </c>
    </row>
    <row r="439" spans="1:9" s="38" customFormat="1" x14ac:dyDescent="0.5">
      <c r="A439" s="42"/>
      <c r="B439" s="60" t="s">
        <v>271</v>
      </c>
      <c r="C439" s="42"/>
      <c r="D439" s="42"/>
      <c r="E439" s="42"/>
      <c r="F439" s="42"/>
      <c r="G439" s="35">
        <f t="shared" si="206"/>
        <v>0</v>
      </c>
      <c r="H439" s="42"/>
      <c r="I439" s="44"/>
    </row>
    <row r="440" spans="1:9" s="38" customFormat="1" x14ac:dyDescent="0.5">
      <c r="A440" s="42"/>
      <c r="B440" s="60" t="s">
        <v>270</v>
      </c>
      <c r="C440" s="59">
        <v>7</v>
      </c>
      <c r="D440" s="42" t="s">
        <v>16</v>
      </c>
      <c r="E440" s="133">
        <v>70</v>
      </c>
      <c r="F440" s="133">
        <f>E440*C440</f>
        <v>490</v>
      </c>
      <c r="G440" s="35">
        <f t="shared" si="206"/>
        <v>14</v>
      </c>
      <c r="H440" s="133">
        <f>G440*C440</f>
        <v>98</v>
      </c>
      <c r="I440" s="62">
        <f>F440+H440</f>
        <v>588</v>
      </c>
    </row>
    <row r="441" spans="1:9" s="38" customFormat="1" x14ac:dyDescent="0.5">
      <c r="A441" s="42"/>
      <c r="B441" s="60" t="s">
        <v>272</v>
      </c>
      <c r="C441" s="42"/>
      <c r="D441" s="42"/>
      <c r="E441" s="42"/>
      <c r="F441" s="42"/>
      <c r="G441" s="35">
        <f t="shared" si="206"/>
        <v>0</v>
      </c>
      <c r="H441" s="42"/>
      <c r="I441" s="44"/>
    </row>
    <row r="442" spans="1:9" s="38" customFormat="1" x14ac:dyDescent="0.5">
      <c r="A442" s="42"/>
      <c r="B442" s="60" t="s">
        <v>273</v>
      </c>
      <c r="C442" s="59">
        <v>2</v>
      </c>
      <c r="D442" s="42" t="s">
        <v>14</v>
      </c>
      <c r="E442" s="133">
        <v>750</v>
      </c>
      <c r="F442" s="133">
        <f>E442*C442</f>
        <v>1500</v>
      </c>
      <c r="G442" s="35">
        <f t="shared" si="206"/>
        <v>150</v>
      </c>
      <c r="H442" s="133">
        <f>G442*C442</f>
        <v>300</v>
      </c>
      <c r="I442" s="62">
        <f>F442+H442</f>
        <v>1800</v>
      </c>
    </row>
    <row r="443" spans="1:9" s="38" customFormat="1" x14ac:dyDescent="0.5">
      <c r="A443" s="42"/>
      <c r="B443" s="60" t="s">
        <v>274</v>
      </c>
      <c r="C443" s="42"/>
      <c r="D443" s="42"/>
      <c r="E443" s="42"/>
      <c r="F443" s="42"/>
      <c r="G443" s="35">
        <f t="shared" si="206"/>
        <v>0</v>
      </c>
      <c r="H443" s="42"/>
      <c r="I443" s="44"/>
    </row>
    <row r="444" spans="1:9" s="38" customFormat="1" x14ac:dyDescent="0.5">
      <c r="A444" s="42">
        <v>16.3</v>
      </c>
      <c r="B444" s="43" t="s">
        <v>199</v>
      </c>
      <c r="C444" s="42"/>
      <c r="D444" s="42"/>
      <c r="E444" s="42"/>
      <c r="F444" s="42"/>
      <c r="G444" s="35">
        <f t="shared" si="206"/>
        <v>0</v>
      </c>
      <c r="H444" s="42"/>
      <c r="I444" s="44"/>
    </row>
    <row r="445" spans="1:9" s="38" customFormat="1" x14ac:dyDescent="0.5">
      <c r="A445" s="42"/>
      <c r="B445" s="60" t="s">
        <v>275</v>
      </c>
      <c r="C445" s="150">
        <v>12</v>
      </c>
      <c r="D445" s="42" t="s">
        <v>32</v>
      </c>
      <c r="E445" s="133">
        <v>1200</v>
      </c>
      <c r="F445" s="133">
        <f>E445*C445</f>
        <v>14400</v>
      </c>
      <c r="G445" s="35">
        <f t="shared" si="206"/>
        <v>240</v>
      </c>
      <c r="H445" s="133">
        <f>G445*C445</f>
        <v>2880</v>
      </c>
      <c r="I445" s="62">
        <f>F445+H445</f>
        <v>17280</v>
      </c>
    </row>
    <row r="446" spans="1:9" s="38" customFormat="1" x14ac:dyDescent="0.5">
      <c r="A446" s="42"/>
      <c r="B446" s="60" t="s">
        <v>155</v>
      </c>
      <c r="C446" s="42"/>
      <c r="D446" s="42"/>
      <c r="E446" s="42"/>
      <c r="F446" s="42"/>
      <c r="G446" s="35">
        <f t="shared" si="206"/>
        <v>0</v>
      </c>
      <c r="H446" s="42"/>
      <c r="I446" s="44"/>
    </row>
    <row r="447" spans="1:9" s="38" customFormat="1" x14ac:dyDescent="0.5">
      <c r="A447" s="42"/>
      <c r="B447" s="60" t="s">
        <v>276</v>
      </c>
      <c r="C447" s="42"/>
      <c r="D447" s="42"/>
      <c r="E447" s="42"/>
      <c r="F447" s="42"/>
      <c r="G447" s="35"/>
      <c r="H447" s="42"/>
      <c r="I447" s="44"/>
    </row>
    <row r="448" spans="1:9" s="38" customFormat="1" x14ac:dyDescent="0.5">
      <c r="A448" s="44"/>
      <c r="B448" s="55" t="s">
        <v>182</v>
      </c>
      <c r="C448" s="56">
        <v>1</v>
      </c>
      <c r="D448" s="44" t="s">
        <v>14</v>
      </c>
      <c r="E448" s="62">
        <v>0</v>
      </c>
      <c r="F448" s="62">
        <f t="shared" ref="F448" si="209">E448*C448</f>
        <v>0</v>
      </c>
      <c r="G448" s="62">
        <v>70</v>
      </c>
      <c r="H448" s="62">
        <f t="shared" ref="H448" si="210">G448*C448</f>
        <v>70</v>
      </c>
      <c r="I448" s="62">
        <f t="shared" ref="I448" si="211">F448+H448</f>
        <v>70</v>
      </c>
    </row>
    <row r="449" spans="1:256" s="41" customFormat="1" x14ac:dyDescent="0.5">
      <c r="A449" s="39"/>
      <c r="B449" s="101" t="s">
        <v>153</v>
      </c>
      <c r="C449" s="131">
        <v>1</v>
      </c>
      <c r="D449" s="39" t="s">
        <v>14</v>
      </c>
      <c r="E449" s="137">
        <v>1500</v>
      </c>
      <c r="F449" s="137">
        <f>E449*C449</f>
        <v>1500</v>
      </c>
      <c r="G449" s="35">
        <v>70</v>
      </c>
      <c r="H449" s="137">
        <f>G449*C449</f>
        <v>70</v>
      </c>
      <c r="I449" s="132">
        <f>F449+H449</f>
        <v>1570</v>
      </c>
    </row>
    <row r="450" spans="1:256" s="38" customFormat="1" x14ac:dyDescent="0.5">
      <c r="A450" s="42"/>
      <c r="B450" s="60" t="s">
        <v>154</v>
      </c>
      <c r="C450" s="42"/>
      <c r="D450" s="42"/>
      <c r="E450" s="42"/>
      <c r="F450" s="42"/>
      <c r="G450" s="42"/>
      <c r="H450" s="42"/>
      <c r="I450" s="44"/>
    </row>
    <row r="451" spans="1:256" s="38" customFormat="1" x14ac:dyDescent="0.5">
      <c r="A451" s="42"/>
      <c r="B451" s="30" t="s">
        <v>136</v>
      </c>
      <c r="C451" s="42"/>
      <c r="D451" s="42"/>
      <c r="E451" s="42"/>
      <c r="F451" s="163">
        <f>SUM(F431:F449)</f>
        <v>23835</v>
      </c>
      <c r="G451" s="42"/>
      <c r="H451" s="162">
        <f>SUM(H431:H449)</f>
        <v>7057</v>
      </c>
      <c r="I451" s="151">
        <f>SUM(I431:I449)</f>
        <v>30892</v>
      </c>
      <c r="K451" s="111">
        <f>SUM(I431:I449)</f>
        <v>30892</v>
      </c>
    </row>
    <row r="452" spans="1:256" s="38" customFormat="1" x14ac:dyDescent="0.5">
      <c r="A452" s="44"/>
      <c r="B452" s="30" t="s">
        <v>183</v>
      </c>
      <c r="C452" s="44"/>
      <c r="D452" s="44"/>
      <c r="E452" s="44"/>
      <c r="F452" s="162"/>
      <c r="G452" s="44"/>
      <c r="H452" s="162"/>
      <c r="I452" s="189">
        <f>SUM(I451*1.3056)</f>
        <v>40332.595200000003</v>
      </c>
      <c r="K452" s="156"/>
    </row>
    <row r="453" spans="1:256" s="38" customFormat="1" ht="22.5" thickBot="1" x14ac:dyDescent="0.55000000000000004">
      <c r="A453" s="90"/>
      <c r="B453" s="44" t="s">
        <v>10</v>
      </c>
      <c r="C453" s="44"/>
      <c r="D453" s="62"/>
      <c r="E453" s="139"/>
      <c r="F453" s="133"/>
      <c r="G453" s="92"/>
      <c r="H453" s="62"/>
      <c r="I453" s="93">
        <v>40000</v>
      </c>
    </row>
    <row r="454" spans="1:256" s="38" customFormat="1" ht="22.5" thickTop="1" x14ac:dyDescent="0.5">
      <c r="A454" s="112"/>
      <c r="B454" s="113"/>
      <c r="C454" s="113"/>
      <c r="D454" s="140"/>
      <c r="E454" s="141"/>
      <c r="F454" s="140"/>
      <c r="G454" s="142"/>
      <c r="H454" s="140"/>
      <c r="I454" s="152"/>
    </row>
    <row r="455" spans="1:256" s="38" customFormat="1" x14ac:dyDescent="0.5">
      <c r="A455" s="96"/>
      <c r="B455" s="97"/>
      <c r="C455" s="98"/>
      <c r="D455" s="144"/>
      <c r="E455" s="145"/>
      <c r="F455" s="226" t="str">
        <f>"("&amp;BAHTTEXT(I453)&amp;")"</f>
        <v>(สี่หมื่นบาทถ้วน)</v>
      </c>
      <c r="G455" s="227"/>
      <c r="H455" s="228"/>
      <c r="I455" s="146"/>
    </row>
    <row r="456" spans="1:256" s="38" customFormat="1" x14ac:dyDescent="0.5">
      <c r="A456" s="200">
        <v>17</v>
      </c>
      <c r="B456" s="199" t="s">
        <v>221</v>
      </c>
      <c r="C456" s="194"/>
      <c r="D456" s="194"/>
      <c r="E456" s="40"/>
      <c r="F456" s="40"/>
      <c r="G456" s="40"/>
      <c r="H456" s="40"/>
      <c r="I456" s="40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  <c r="EL456" s="41"/>
      <c r="EM456" s="41"/>
      <c r="EN456" s="41"/>
      <c r="EO456" s="41"/>
      <c r="EP456" s="41"/>
      <c r="EQ456" s="41"/>
      <c r="ER456" s="41"/>
      <c r="ES456" s="41"/>
      <c r="ET456" s="41"/>
      <c r="EU456" s="41"/>
      <c r="EV456" s="41"/>
      <c r="EW456" s="41"/>
      <c r="EX456" s="41"/>
      <c r="EY456" s="41"/>
      <c r="EZ456" s="41"/>
      <c r="FA456" s="41"/>
      <c r="FB456" s="41"/>
      <c r="FC456" s="41"/>
      <c r="FD456" s="41"/>
      <c r="FE456" s="41"/>
      <c r="FF456" s="41"/>
      <c r="FG456" s="41"/>
      <c r="FH456" s="41"/>
      <c r="FI456" s="41"/>
      <c r="FJ456" s="41"/>
      <c r="FK456" s="41"/>
      <c r="FL456" s="41"/>
      <c r="FM456" s="41"/>
      <c r="FN456" s="41"/>
      <c r="FO456" s="41"/>
      <c r="FP456" s="41"/>
      <c r="FQ456" s="41"/>
      <c r="FR456" s="41"/>
      <c r="FS456" s="41"/>
      <c r="FT456" s="41"/>
      <c r="FU456" s="41"/>
      <c r="FV456" s="41"/>
      <c r="FW456" s="41"/>
      <c r="FX456" s="41"/>
      <c r="FY456" s="41"/>
      <c r="FZ456" s="41"/>
      <c r="GA456" s="41"/>
      <c r="GB456" s="41"/>
      <c r="GC456" s="41"/>
      <c r="GD456" s="41"/>
      <c r="GE456" s="41"/>
      <c r="GF456" s="41"/>
      <c r="GG456" s="41"/>
      <c r="GH456" s="41"/>
      <c r="GI456" s="41"/>
      <c r="GJ456" s="41"/>
      <c r="GK456" s="41"/>
      <c r="GL456" s="41"/>
      <c r="GM456" s="41"/>
      <c r="GN456" s="41"/>
      <c r="GO456" s="41"/>
      <c r="GP456" s="41"/>
      <c r="GQ456" s="41"/>
      <c r="GR456" s="41"/>
      <c r="GS456" s="41"/>
      <c r="GT456" s="41"/>
      <c r="GU456" s="41"/>
      <c r="GV456" s="41"/>
      <c r="GW456" s="41"/>
      <c r="GX456" s="41"/>
      <c r="GY456" s="41"/>
      <c r="GZ456" s="41"/>
      <c r="HA456" s="41"/>
      <c r="HB456" s="41"/>
      <c r="HC456" s="41"/>
      <c r="HD456" s="41"/>
      <c r="HE456" s="41"/>
      <c r="HF456" s="41"/>
      <c r="HG456" s="41"/>
      <c r="HH456" s="41"/>
      <c r="HI456" s="41"/>
      <c r="HJ456" s="41"/>
      <c r="HK456" s="41"/>
      <c r="HL456" s="41"/>
      <c r="HM456" s="41"/>
      <c r="HN456" s="41"/>
      <c r="HO456" s="41"/>
      <c r="HP456" s="41"/>
      <c r="HQ456" s="41"/>
      <c r="HR456" s="41"/>
      <c r="HS456" s="41"/>
      <c r="HT456" s="41"/>
      <c r="HU456" s="41"/>
      <c r="HV456" s="41"/>
      <c r="HW456" s="41"/>
      <c r="HX456" s="41"/>
      <c r="HY456" s="41"/>
      <c r="HZ456" s="41"/>
      <c r="IA456" s="41"/>
      <c r="IB456" s="41"/>
      <c r="IC456" s="41"/>
      <c r="ID456" s="41"/>
      <c r="IE456" s="41"/>
      <c r="IF456" s="41"/>
      <c r="IG456" s="41"/>
      <c r="IH456" s="41"/>
      <c r="II456" s="41"/>
      <c r="IJ456" s="41"/>
      <c r="IK456" s="41"/>
      <c r="IL456" s="41"/>
      <c r="IM456" s="41"/>
      <c r="IN456" s="41"/>
      <c r="IO456" s="41"/>
      <c r="IP456" s="41"/>
      <c r="IQ456" s="41"/>
      <c r="IR456" s="41"/>
      <c r="IS456" s="41"/>
      <c r="IT456" s="41"/>
      <c r="IU456" s="41"/>
      <c r="IV456" s="41"/>
    </row>
    <row r="457" spans="1:256" s="38" customFormat="1" x14ac:dyDescent="0.5">
      <c r="A457" s="40">
        <v>17.100000000000001</v>
      </c>
      <c r="B457" s="116" t="s">
        <v>100</v>
      </c>
      <c r="C457" s="40"/>
      <c r="D457" s="40"/>
      <c r="E457" s="40"/>
      <c r="F457" s="40"/>
      <c r="G457" s="40"/>
      <c r="H457" s="40"/>
      <c r="I457" s="40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1"/>
      <c r="FY457" s="41"/>
      <c r="FZ457" s="41"/>
      <c r="GA457" s="41"/>
      <c r="GB457" s="41"/>
      <c r="GC457" s="41"/>
      <c r="GD457" s="41"/>
      <c r="GE457" s="41"/>
      <c r="GF457" s="41"/>
      <c r="GG457" s="41"/>
      <c r="GH457" s="41"/>
      <c r="GI457" s="41"/>
      <c r="GJ457" s="41"/>
      <c r="GK457" s="41"/>
      <c r="GL457" s="41"/>
      <c r="GM457" s="41"/>
      <c r="GN457" s="41"/>
      <c r="GO457" s="41"/>
      <c r="GP457" s="41"/>
      <c r="GQ457" s="41"/>
      <c r="GR457" s="41"/>
      <c r="GS457" s="41"/>
      <c r="GT457" s="41"/>
      <c r="GU457" s="41"/>
      <c r="GV457" s="41"/>
      <c r="GW457" s="41"/>
      <c r="GX457" s="41"/>
      <c r="GY457" s="41"/>
      <c r="GZ457" s="41"/>
      <c r="HA457" s="41"/>
      <c r="HB457" s="41"/>
      <c r="HC457" s="41"/>
      <c r="HD457" s="41"/>
      <c r="HE457" s="41"/>
      <c r="HF457" s="41"/>
      <c r="HG457" s="41"/>
      <c r="HH457" s="41"/>
      <c r="HI457" s="41"/>
      <c r="HJ457" s="41"/>
      <c r="HK457" s="41"/>
      <c r="HL457" s="41"/>
      <c r="HM457" s="41"/>
      <c r="HN457" s="41"/>
      <c r="HO457" s="41"/>
      <c r="HP457" s="41"/>
      <c r="HQ457" s="41"/>
      <c r="HR457" s="41"/>
      <c r="HS457" s="41"/>
      <c r="HT457" s="41"/>
      <c r="HU457" s="41"/>
      <c r="HV457" s="41"/>
      <c r="HW457" s="41"/>
      <c r="HX457" s="41"/>
      <c r="HY457" s="41"/>
      <c r="HZ457" s="41"/>
      <c r="IA457" s="41"/>
      <c r="IB457" s="41"/>
      <c r="IC457" s="41"/>
      <c r="ID457" s="41"/>
      <c r="IE457" s="41"/>
      <c r="IF457" s="41"/>
      <c r="IG457" s="41"/>
      <c r="IH457" s="41"/>
      <c r="II457" s="41"/>
      <c r="IJ457" s="41"/>
      <c r="IK457" s="41"/>
      <c r="IL457" s="41"/>
      <c r="IM457" s="41"/>
      <c r="IN457" s="41"/>
      <c r="IO457" s="41"/>
      <c r="IP457" s="41"/>
      <c r="IQ457" s="41"/>
      <c r="IR457" s="41"/>
      <c r="IS457" s="41"/>
      <c r="IT457" s="41"/>
      <c r="IU457" s="41"/>
      <c r="IV457" s="41"/>
    </row>
    <row r="458" spans="1:256" s="122" customFormat="1" x14ac:dyDescent="0.5">
      <c r="A458" s="117"/>
      <c r="B458" s="46" t="s">
        <v>151</v>
      </c>
      <c r="C458" s="81">
        <v>5</v>
      </c>
      <c r="D458" s="48" t="s">
        <v>152</v>
      </c>
      <c r="E458" s="48">
        <v>2300</v>
      </c>
      <c r="F458" s="48">
        <f>C458*E458</f>
        <v>11500</v>
      </c>
      <c r="G458" s="35">
        <v>398</v>
      </c>
      <c r="H458" s="121">
        <f>G458*C458</f>
        <v>1990</v>
      </c>
      <c r="I458" s="48">
        <f>F458+H458</f>
        <v>13490</v>
      </c>
    </row>
    <row r="459" spans="1:256" s="122" customFormat="1" x14ac:dyDescent="0.5">
      <c r="A459" s="117"/>
      <c r="B459" s="46" t="s">
        <v>54</v>
      </c>
      <c r="C459" s="81">
        <v>50</v>
      </c>
      <c r="D459" s="48" t="s">
        <v>21</v>
      </c>
      <c r="E459" s="48">
        <v>27</v>
      </c>
      <c r="F459" s="48">
        <f>C459*E459</f>
        <v>1350</v>
      </c>
      <c r="G459" s="35">
        <v>5</v>
      </c>
      <c r="H459" s="121">
        <f>G459*C459</f>
        <v>250</v>
      </c>
      <c r="I459" s="48">
        <f>F459+H459</f>
        <v>1600</v>
      </c>
      <c r="K459" s="123">
        <f>SUM(I459:I459)</f>
        <v>1600</v>
      </c>
    </row>
    <row r="460" spans="1:256" s="38" customFormat="1" x14ac:dyDescent="0.5">
      <c r="A460" s="40">
        <v>17.2</v>
      </c>
      <c r="B460" s="116" t="s">
        <v>101</v>
      </c>
      <c r="C460" s="40"/>
      <c r="D460" s="40"/>
      <c r="E460" s="40"/>
      <c r="F460" s="40"/>
      <c r="G460" s="35"/>
      <c r="H460" s="40"/>
      <c r="I460" s="40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1"/>
      <c r="FY460" s="41"/>
      <c r="FZ460" s="41"/>
      <c r="GA460" s="41"/>
      <c r="GB460" s="41"/>
      <c r="GC460" s="41"/>
      <c r="GD460" s="41"/>
      <c r="GE460" s="41"/>
      <c r="GF460" s="41"/>
      <c r="GG460" s="41"/>
      <c r="GH460" s="41"/>
      <c r="GI460" s="41"/>
      <c r="GJ460" s="41"/>
      <c r="GK460" s="41"/>
      <c r="GL460" s="41"/>
      <c r="GM460" s="41"/>
      <c r="GN460" s="41"/>
      <c r="GO460" s="41"/>
      <c r="GP460" s="41"/>
      <c r="GQ460" s="41"/>
      <c r="GR460" s="41"/>
      <c r="GS460" s="41"/>
      <c r="GT460" s="41"/>
      <c r="GU460" s="41"/>
      <c r="GV460" s="41"/>
      <c r="GW460" s="41"/>
      <c r="GX460" s="41"/>
      <c r="GY460" s="41"/>
      <c r="GZ460" s="41"/>
      <c r="HA460" s="41"/>
      <c r="HB460" s="41"/>
      <c r="HC460" s="41"/>
      <c r="HD460" s="41"/>
      <c r="HE460" s="41"/>
      <c r="HF460" s="41"/>
      <c r="HG460" s="41"/>
      <c r="HH460" s="41"/>
      <c r="HI460" s="41"/>
      <c r="HJ460" s="41"/>
      <c r="HK460" s="41"/>
      <c r="HL460" s="41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  <c r="IP460" s="41"/>
      <c r="IQ460" s="41"/>
      <c r="IR460" s="41"/>
      <c r="IS460" s="41"/>
      <c r="IT460" s="41"/>
      <c r="IU460" s="41"/>
      <c r="IV460" s="41"/>
    </row>
    <row r="461" spans="1:256" s="38" customFormat="1" x14ac:dyDescent="0.5">
      <c r="A461" s="42"/>
      <c r="B461" s="60" t="s">
        <v>76</v>
      </c>
      <c r="C461" s="59">
        <v>17</v>
      </c>
      <c r="D461" s="42" t="s">
        <v>21</v>
      </c>
      <c r="E461" s="133">
        <v>315</v>
      </c>
      <c r="F461" s="133">
        <f>E461*C461</f>
        <v>5355</v>
      </c>
      <c r="G461" s="35">
        <v>158</v>
      </c>
      <c r="H461" s="133">
        <f>G461*C461</f>
        <v>2686</v>
      </c>
      <c r="I461" s="62">
        <f>F461+H461</f>
        <v>8041</v>
      </c>
    </row>
    <row r="462" spans="1:256" s="38" customFormat="1" x14ac:dyDescent="0.5">
      <c r="A462" s="40">
        <v>17.3</v>
      </c>
      <c r="B462" s="116" t="s">
        <v>202</v>
      </c>
      <c r="C462" s="40"/>
      <c r="D462" s="40"/>
      <c r="E462" s="40"/>
      <c r="F462" s="40"/>
      <c r="G462" s="35"/>
      <c r="H462" s="40"/>
      <c r="I462" s="40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1"/>
      <c r="FY462" s="41"/>
      <c r="FZ462" s="41"/>
      <c r="GA462" s="41"/>
      <c r="GB462" s="41"/>
      <c r="GC462" s="41"/>
      <c r="GD462" s="41"/>
      <c r="GE462" s="41"/>
      <c r="GF462" s="41"/>
      <c r="GG462" s="41"/>
      <c r="GH462" s="41"/>
      <c r="GI462" s="41"/>
      <c r="GJ462" s="41"/>
      <c r="GK462" s="41"/>
      <c r="GL462" s="41"/>
      <c r="GM462" s="41"/>
      <c r="GN462" s="41"/>
      <c r="GO462" s="41"/>
      <c r="GP462" s="41"/>
      <c r="GQ462" s="41"/>
      <c r="GR462" s="41"/>
      <c r="GS462" s="41"/>
      <c r="GT462" s="41"/>
      <c r="GU462" s="41"/>
      <c r="GV462" s="41"/>
      <c r="GW462" s="41"/>
      <c r="GX462" s="41"/>
      <c r="GY462" s="41"/>
      <c r="GZ462" s="41"/>
      <c r="HA462" s="41"/>
      <c r="HB462" s="41"/>
      <c r="HC462" s="41"/>
      <c r="HD462" s="41"/>
      <c r="HE462" s="41"/>
      <c r="HF462" s="41"/>
      <c r="HG462" s="41"/>
      <c r="HH462" s="41"/>
      <c r="HI462" s="41"/>
      <c r="HJ462" s="41"/>
      <c r="HK462" s="41"/>
      <c r="HL462" s="41"/>
      <c r="HM462" s="41"/>
      <c r="HN462" s="41"/>
      <c r="HO462" s="41"/>
      <c r="HP462" s="41"/>
      <c r="HQ462" s="41"/>
      <c r="HR462" s="41"/>
      <c r="HS462" s="41"/>
      <c r="HT462" s="41"/>
      <c r="HU462" s="41"/>
      <c r="HV462" s="41"/>
      <c r="HW462" s="41"/>
      <c r="HX462" s="41"/>
      <c r="HY462" s="41"/>
      <c r="HZ462" s="41"/>
      <c r="IA462" s="41"/>
      <c r="IB462" s="41"/>
      <c r="IC462" s="41"/>
      <c r="ID462" s="41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  <c r="IP462" s="41"/>
      <c r="IQ462" s="41"/>
      <c r="IR462" s="41"/>
      <c r="IS462" s="41"/>
      <c r="IT462" s="41"/>
      <c r="IU462" s="41"/>
      <c r="IV462" s="41"/>
    </row>
    <row r="463" spans="1:256" s="38" customFormat="1" x14ac:dyDescent="0.5">
      <c r="A463" s="44"/>
      <c r="B463" s="55" t="s">
        <v>182</v>
      </c>
      <c r="C463" s="56">
        <v>1</v>
      </c>
      <c r="D463" s="44" t="s">
        <v>14</v>
      </c>
      <c r="E463" s="62">
        <v>0</v>
      </c>
      <c r="F463" s="62">
        <f t="shared" ref="F463" si="212">E463*C463</f>
        <v>0</v>
      </c>
      <c r="G463" s="62">
        <v>70</v>
      </c>
      <c r="H463" s="62">
        <f t="shared" ref="H463" si="213">G463*C463</f>
        <v>70</v>
      </c>
      <c r="I463" s="62">
        <f t="shared" ref="I463" si="214">F463+H463</f>
        <v>70</v>
      </c>
    </row>
    <row r="464" spans="1:256" s="38" customFormat="1" x14ac:dyDescent="0.5">
      <c r="A464" s="42"/>
      <c r="B464" s="60" t="s">
        <v>277</v>
      </c>
      <c r="C464" s="59">
        <v>1</v>
      </c>
      <c r="D464" s="42" t="s">
        <v>14</v>
      </c>
      <c r="E464" s="133">
        <v>3500</v>
      </c>
      <c r="F464" s="133">
        <f>E464*C464</f>
        <v>3500</v>
      </c>
      <c r="G464" s="35">
        <f t="shared" ref="G464" si="215">SUM(E464*0.2)</f>
        <v>700</v>
      </c>
      <c r="H464" s="133">
        <f>G464*C464</f>
        <v>700</v>
      </c>
      <c r="I464" s="62">
        <f>F464+H464</f>
        <v>4200</v>
      </c>
    </row>
    <row r="465" spans="1:256" s="38" customFormat="1" x14ac:dyDescent="0.5">
      <c r="A465" s="42"/>
      <c r="B465" s="60" t="s">
        <v>278</v>
      </c>
      <c r="C465" s="42"/>
      <c r="D465" s="42"/>
      <c r="E465" s="42"/>
      <c r="F465" s="42"/>
      <c r="G465" s="35"/>
      <c r="H465" s="42"/>
      <c r="I465" s="44"/>
    </row>
    <row r="466" spans="1:256" s="38" customFormat="1" x14ac:dyDescent="0.5">
      <c r="A466" s="42"/>
      <c r="B466" s="60" t="s">
        <v>153</v>
      </c>
      <c r="C466" s="59">
        <v>1</v>
      </c>
      <c r="D466" s="42" t="s">
        <v>14</v>
      </c>
      <c r="E466" s="133">
        <v>1500</v>
      </c>
      <c r="F466" s="133">
        <f>E466*C466</f>
        <v>1500</v>
      </c>
      <c r="G466" s="35">
        <v>70</v>
      </c>
      <c r="H466" s="133">
        <f>G466*C466</f>
        <v>70</v>
      </c>
      <c r="I466" s="62">
        <f>F466+H466</f>
        <v>1570</v>
      </c>
    </row>
    <row r="467" spans="1:256" s="38" customFormat="1" x14ac:dyDescent="0.5">
      <c r="A467" s="42"/>
      <c r="B467" s="60" t="s">
        <v>316</v>
      </c>
      <c r="C467" s="42"/>
      <c r="D467" s="42"/>
      <c r="E467" s="42"/>
      <c r="F467" s="42"/>
      <c r="G467" s="35"/>
      <c r="H467" s="42"/>
      <c r="I467" s="44"/>
    </row>
    <row r="468" spans="1:256" s="38" customFormat="1" x14ac:dyDescent="0.5">
      <c r="A468" s="44">
        <v>17.399999999999999</v>
      </c>
      <c r="B468" s="83" t="s">
        <v>48</v>
      </c>
      <c r="C468" s="84"/>
      <c r="D468" s="44"/>
      <c r="E468" s="44"/>
      <c r="F468" s="44"/>
      <c r="G468" s="35"/>
      <c r="H468" s="44"/>
      <c r="I468" s="44"/>
    </row>
    <row r="469" spans="1:256" s="4" customFormat="1" ht="18.75" customHeight="1" x14ac:dyDescent="0.5">
      <c r="A469" s="72"/>
      <c r="B469" s="85" t="s">
        <v>46</v>
      </c>
      <c r="C469" s="56">
        <v>1</v>
      </c>
      <c r="D469" s="72" t="s">
        <v>14</v>
      </c>
      <c r="E469" s="74">
        <v>1495</v>
      </c>
      <c r="F469" s="74">
        <f>C469*E469</f>
        <v>1495</v>
      </c>
      <c r="G469" s="35">
        <v>115</v>
      </c>
      <c r="H469" s="3">
        <f>C469*G469</f>
        <v>115</v>
      </c>
      <c r="I469" s="86">
        <f>H469+F469</f>
        <v>1610</v>
      </c>
    </row>
    <row r="470" spans="1:256" s="4" customFormat="1" ht="21" customHeight="1" x14ac:dyDescent="0.5">
      <c r="A470" s="72"/>
      <c r="B470" s="87" t="s">
        <v>47</v>
      </c>
      <c r="C470" s="88"/>
      <c r="D470" s="72"/>
      <c r="E470" s="74"/>
      <c r="F470" s="74"/>
      <c r="G470" s="35"/>
      <c r="H470" s="74"/>
      <c r="I470" s="86"/>
    </row>
    <row r="471" spans="1:256" s="4" customFormat="1" ht="21" customHeight="1" x14ac:dyDescent="0.5">
      <c r="A471" s="72"/>
      <c r="B471" s="85" t="s">
        <v>102</v>
      </c>
      <c r="C471" s="56">
        <v>1</v>
      </c>
      <c r="D471" s="72" t="s">
        <v>31</v>
      </c>
      <c r="E471" s="74">
        <v>52</v>
      </c>
      <c r="F471" s="74">
        <f>C471*E471</f>
        <v>52</v>
      </c>
      <c r="G471" s="35">
        <v>80</v>
      </c>
      <c r="H471" s="3">
        <f>C471*G471</f>
        <v>80</v>
      </c>
      <c r="I471" s="86">
        <f>H471+F471</f>
        <v>132</v>
      </c>
    </row>
    <row r="472" spans="1:256" s="38" customFormat="1" x14ac:dyDescent="0.5">
      <c r="A472" s="44"/>
      <c r="B472" s="30" t="s">
        <v>136</v>
      </c>
      <c r="C472" s="44"/>
      <c r="D472" s="44"/>
      <c r="E472" s="44"/>
      <c r="F472" s="162">
        <f>SUM(F458:F471)</f>
        <v>24752</v>
      </c>
      <c r="G472" s="44"/>
      <c r="H472" s="162">
        <f>SUM(H458:H471)</f>
        <v>5961</v>
      </c>
      <c r="I472" s="89">
        <f>SUM(I458:I471)</f>
        <v>30713</v>
      </c>
    </row>
    <row r="473" spans="1:256" s="38" customFormat="1" x14ac:dyDescent="0.5">
      <c r="A473" s="44"/>
      <c r="B473" s="30" t="s">
        <v>183</v>
      </c>
      <c r="C473" s="44"/>
      <c r="D473" s="44"/>
      <c r="E473" s="44"/>
      <c r="F473" s="162"/>
      <c r="G473" s="44"/>
      <c r="H473" s="162"/>
      <c r="I473" s="189">
        <f>SUM(I472*1.3056)</f>
        <v>40098.892800000001</v>
      </c>
      <c r="K473" s="156"/>
    </row>
    <row r="474" spans="1:256" s="38" customFormat="1" ht="22.5" thickBot="1" x14ac:dyDescent="0.55000000000000004">
      <c r="A474" s="90"/>
      <c r="B474" s="44" t="s">
        <v>10</v>
      </c>
      <c r="C474" s="44"/>
      <c r="D474" s="62"/>
      <c r="E474" s="91"/>
      <c r="F474" s="62"/>
      <c r="G474" s="92"/>
      <c r="H474" s="62"/>
      <c r="I474" s="93">
        <v>40000</v>
      </c>
    </row>
    <row r="475" spans="1:256" s="41" customFormat="1" ht="22.5" thickTop="1" x14ac:dyDescent="0.5">
      <c r="A475" s="40"/>
      <c r="B475" s="94"/>
      <c r="C475" s="40"/>
      <c r="D475" s="40"/>
      <c r="E475" s="40"/>
      <c r="F475" s="40"/>
      <c r="G475" s="40"/>
      <c r="H475" s="40"/>
      <c r="I475" s="95"/>
    </row>
    <row r="476" spans="1:256" s="38" customFormat="1" ht="25.5" customHeight="1" x14ac:dyDescent="0.5">
      <c r="A476" s="96"/>
      <c r="B476" s="97"/>
      <c r="C476" s="98"/>
      <c r="D476" s="34"/>
      <c r="E476" s="99"/>
      <c r="F476" s="222" t="str">
        <f>"("&amp;BAHTTEXT(I474)&amp;")"</f>
        <v>(สี่หมื่นบาทถ้วน)</v>
      </c>
      <c r="G476" s="223"/>
      <c r="H476" s="224"/>
      <c r="I476" s="100"/>
    </row>
    <row r="477" spans="1:256" s="38" customFormat="1" ht="22.5" customHeight="1" x14ac:dyDescent="0.5">
      <c r="A477" s="200">
        <v>18</v>
      </c>
      <c r="B477" s="199" t="s">
        <v>222</v>
      </c>
      <c r="C477" s="194"/>
      <c r="D477" s="194"/>
      <c r="E477" s="40"/>
      <c r="F477" s="40"/>
      <c r="G477" s="40"/>
      <c r="H477" s="40"/>
      <c r="I477" s="40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1"/>
      <c r="GA477" s="41"/>
      <c r="GB477" s="41"/>
      <c r="GC477" s="41"/>
      <c r="GD477" s="41"/>
      <c r="GE477" s="41"/>
      <c r="GF477" s="41"/>
      <c r="GG477" s="41"/>
      <c r="GH477" s="41"/>
      <c r="GI477" s="41"/>
      <c r="GJ477" s="41"/>
      <c r="GK477" s="41"/>
      <c r="GL477" s="41"/>
      <c r="GM477" s="41"/>
      <c r="GN477" s="41"/>
      <c r="GO477" s="41"/>
      <c r="GP477" s="41"/>
      <c r="GQ477" s="41"/>
      <c r="GR477" s="41"/>
      <c r="GS477" s="41"/>
      <c r="GT477" s="41"/>
      <c r="GU477" s="41"/>
      <c r="GV477" s="41"/>
      <c r="GW477" s="41"/>
      <c r="GX477" s="41"/>
      <c r="GY477" s="41"/>
      <c r="GZ477" s="41"/>
      <c r="HA477" s="41"/>
      <c r="HB477" s="41"/>
      <c r="HC477" s="41"/>
      <c r="HD477" s="41"/>
      <c r="HE477" s="41"/>
      <c r="HF477" s="41"/>
      <c r="HG477" s="41"/>
      <c r="HH477" s="41"/>
      <c r="HI477" s="41"/>
      <c r="HJ477" s="41"/>
      <c r="HK477" s="41"/>
      <c r="HL477" s="41"/>
      <c r="HM477" s="41"/>
      <c r="HN477" s="41"/>
      <c r="HO477" s="41"/>
      <c r="HP477" s="41"/>
      <c r="HQ477" s="41"/>
      <c r="HR477" s="41"/>
      <c r="HS477" s="41"/>
      <c r="HT477" s="41"/>
      <c r="HU477" s="41"/>
      <c r="HV477" s="41"/>
      <c r="HW477" s="41"/>
      <c r="HX477" s="41"/>
      <c r="HY477" s="41"/>
      <c r="HZ477" s="41"/>
      <c r="IA477" s="41"/>
      <c r="IB477" s="41"/>
      <c r="IC477" s="41"/>
      <c r="ID477" s="41"/>
      <c r="IE477" s="41"/>
      <c r="IF477" s="41"/>
      <c r="IG477" s="41"/>
      <c r="IH477" s="41"/>
      <c r="II477" s="41"/>
      <c r="IJ477" s="41"/>
      <c r="IK477" s="41"/>
      <c r="IL477" s="41"/>
      <c r="IM477" s="41"/>
      <c r="IN477" s="41"/>
      <c r="IO477" s="41"/>
      <c r="IP477" s="41"/>
      <c r="IQ477" s="41"/>
      <c r="IR477" s="41"/>
      <c r="IS477" s="41"/>
      <c r="IT477" s="41"/>
      <c r="IU477" s="41"/>
      <c r="IV477" s="41"/>
    </row>
    <row r="478" spans="1:256" s="38" customFormat="1" ht="22.5" customHeight="1" x14ac:dyDescent="0.5">
      <c r="A478" s="40">
        <v>18.100000000000001</v>
      </c>
      <c r="B478" s="116" t="s">
        <v>177</v>
      </c>
      <c r="C478" s="40"/>
      <c r="D478" s="40"/>
      <c r="E478" s="40"/>
      <c r="F478" s="40"/>
      <c r="G478" s="40"/>
      <c r="H478" s="40"/>
      <c r="I478" s="40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  <c r="HQ478" s="41"/>
      <c r="HR478" s="41"/>
      <c r="HS478" s="41"/>
      <c r="HT478" s="41"/>
      <c r="HU478" s="41"/>
      <c r="HV478" s="41"/>
      <c r="HW478" s="41"/>
      <c r="HX478" s="41"/>
      <c r="HY478" s="41"/>
      <c r="HZ478" s="41"/>
      <c r="IA478" s="41"/>
      <c r="IB478" s="41"/>
      <c r="IC478" s="41"/>
      <c r="ID478" s="41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  <c r="IP478" s="41"/>
      <c r="IQ478" s="41"/>
      <c r="IR478" s="41"/>
      <c r="IS478" s="41"/>
      <c r="IT478" s="41"/>
      <c r="IU478" s="41"/>
      <c r="IV478" s="41"/>
    </row>
    <row r="479" spans="1:256" s="122" customFormat="1" ht="21" customHeight="1" x14ac:dyDescent="0.5">
      <c r="A479" s="117"/>
      <c r="B479" s="46" t="s">
        <v>151</v>
      </c>
      <c r="C479" s="81">
        <v>5</v>
      </c>
      <c r="D479" s="48" t="s">
        <v>152</v>
      </c>
      <c r="E479" s="48">
        <v>2300</v>
      </c>
      <c r="F479" s="48">
        <f>C479*E479</f>
        <v>11500</v>
      </c>
      <c r="G479" s="35">
        <v>398</v>
      </c>
      <c r="H479" s="121">
        <f>G479*C479</f>
        <v>1990</v>
      </c>
      <c r="I479" s="48">
        <f>F479+H479</f>
        <v>13490</v>
      </c>
    </row>
    <row r="480" spans="1:256" s="122" customFormat="1" ht="21" customHeight="1" x14ac:dyDescent="0.5">
      <c r="A480" s="117"/>
      <c r="B480" s="46" t="s">
        <v>54</v>
      </c>
      <c r="C480" s="81">
        <v>50</v>
      </c>
      <c r="D480" s="48" t="s">
        <v>21</v>
      </c>
      <c r="E480" s="48">
        <v>27</v>
      </c>
      <c r="F480" s="48">
        <f>C480*E480</f>
        <v>1350</v>
      </c>
      <c r="G480" s="35">
        <v>5</v>
      </c>
      <c r="H480" s="121">
        <f>G480*C480</f>
        <v>250</v>
      </c>
      <c r="I480" s="48">
        <f>F480+H480</f>
        <v>1600</v>
      </c>
      <c r="K480" s="123">
        <f>SUM(I480:I480)</f>
        <v>1600</v>
      </c>
    </row>
    <row r="481" spans="1:256" s="122" customFormat="1" x14ac:dyDescent="0.5">
      <c r="A481" s="134">
        <v>18.2</v>
      </c>
      <c r="B481" s="170" t="s">
        <v>223</v>
      </c>
      <c r="C481" s="131"/>
      <c r="D481" s="136"/>
      <c r="E481" s="136"/>
      <c r="F481" s="136"/>
      <c r="G481" s="35"/>
      <c r="H481" s="138"/>
      <c r="I481" s="48"/>
      <c r="K481" s="123"/>
    </row>
    <row r="482" spans="1:256" s="38" customFormat="1" x14ac:dyDescent="0.5">
      <c r="A482" s="42"/>
      <c r="B482" s="60" t="s">
        <v>150</v>
      </c>
      <c r="C482" s="59">
        <v>13</v>
      </c>
      <c r="D482" s="42" t="s">
        <v>32</v>
      </c>
      <c r="E482" s="133">
        <v>800</v>
      </c>
      <c r="F482" s="133">
        <f>E482*C482</f>
        <v>10400</v>
      </c>
      <c r="G482" s="35">
        <f t="shared" ref="G482" si="216">SUM(E482*0.2)</f>
        <v>160</v>
      </c>
      <c r="H482" s="133">
        <f>G482*C482</f>
        <v>2080</v>
      </c>
      <c r="I482" s="62">
        <f>F482+H482</f>
        <v>12480</v>
      </c>
    </row>
    <row r="483" spans="1:256" s="38" customFormat="1" x14ac:dyDescent="0.5">
      <c r="A483" s="39">
        <v>18.3</v>
      </c>
      <c r="B483" s="153" t="s">
        <v>201</v>
      </c>
      <c r="C483" s="154"/>
      <c r="D483" s="154"/>
      <c r="E483" s="39"/>
      <c r="F483" s="39"/>
      <c r="G483" s="39"/>
      <c r="H483" s="39"/>
      <c r="I483" s="40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  <c r="EL483" s="41"/>
      <c r="EM483" s="41"/>
      <c r="EN483" s="41"/>
      <c r="EO483" s="41"/>
      <c r="EP483" s="41"/>
      <c r="EQ483" s="41"/>
      <c r="ER483" s="41"/>
      <c r="ES483" s="41"/>
      <c r="ET483" s="41"/>
      <c r="EU483" s="41"/>
      <c r="EV483" s="41"/>
      <c r="EW483" s="41"/>
      <c r="EX483" s="41"/>
      <c r="EY483" s="41"/>
      <c r="EZ483" s="41"/>
      <c r="FA483" s="41"/>
      <c r="FB483" s="41"/>
      <c r="FC483" s="41"/>
      <c r="FD483" s="41"/>
      <c r="FE483" s="41"/>
      <c r="FF483" s="41"/>
      <c r="FG483" s="41"/>
      <c r="FH483" s="41"/>
      <c r="FI483" s="41"/>
      <c r="FJ483" s="41"/>
      <c r="FK483" s="41"/>
      <c r="FL483" s="41"/>
      <c r="FM483" s="41"/>
      <c r="FN483" s="41"/>
      <c r="FO483" s="41"/>
      <c r="FP483" s="41"/>
      <c r="FQ483" s="41"/>
      <c r="FR483" s="41"/>
      <c r="FS483" s="41"/>
      <c r="FT483" s="41"/>
      <c r="FU483" s="41"/>
      <c r="FV483" s="41"/>
      <c r="FW483" s="41"/>
      <c r="FX483" s="41"/>
      <c r="FY483" s="41"/>
      <c r="FZ483" s="41"/>
      <c r="GA483" s="41"/>
      <c r="GB483" s="41"/>
      <c r="GC483" s="41"/>
      <c r="GD483" s="41"/>
      <c r="GE483" s="41"/>
      <c r="GF483" s="41"/>
      <c r="GG483" s="41"/>
      <c r="GH483" s="41"/>
      <c r="GI483" s="41"/>
      <c r="GJ483" s="41"/>
      <c r="GK483" s="41"/>
      <c r="GL483" s="41"/>
      <c r="GM483" s="41"/>
      <c r="GN483" s="41"/>
      <c r="GO483" s="41"/>
      <c r="GP483" s="41"/>
      <c r="GQ483" s="41"/>
      <c r="GR483" s="41"/>
      <c r="GS483" s="41"/>
      <c r="GT483" s="41"/>
      <c r="GU483" s="41"/>
      <c r="GV483" s="41"/>
      <c r="GW483" s="41"/>
      <c r="GX483" s="41"/>
      <c r="GY483" s="41"/>
      <c r="GZ483" s="41"/>
      <c r="HA483" s="41"/>
      <c r="HB483" s="41"/>
      <c r="HC483" s="41"/>
      <c r="HD483" s="41"/>
      <c r="HE483" s="41"/>
      <c r="HF483" s="41"/>
      <c r="HG483" s="41"/>
      <c r="HH483" s="41"/>
      <c r="HI483" s="41"/>
      <c r="HJ483" s="41"/>
      <c r="HK483" s="41"/>
      <c r="HL483" s="41"/>
      <c r="HM483" s="41"/>
      <c r="HN483" s="41"/>
      <c r="HO483" s="41"/>
      <c r="HP483" s="41"/>
      <c r="HQ483" s="41"/>
      <c r="HR483" s="41"/>
      <c r="HS483" s="41"/>
      <c r="HT483" s="41"/>
      <c r="HU483" s="41"/>
      <c r="HV483" s="41"/>
      <c r="HW483" s="41"/>
      <c r="HX483" s="41"/>
      <c r="HY483" s="41"/>
      <c r="HZ483" s="41"/>
      <c r="IA483" s="41"/>
      <c r="IB483" s="41"/>
      <c r="IC483" s="41"/>
      <c r="ID483" s="41"/>
      <c r="IE483" s="41"/>
      <c r="IF483" s="41"/>
      <c r="IG483" s="41"/>
      <c r="IH483" s="41"/>
      <c r="II483" s="41"/>
      <c r="IJ483" s="41"/>
      <c r="IK483" s="41"/>
      <c r="IL483" s="41"/>
      <c r="IM483" s="41"/>
      <c r="IN483" s="41"/>
      <c r="IO483" s="41"/>
      <c r="IP483" s="41"/>
      <c r="IQ483" s="41"/>
      <c r="IR483" s="41"/>
      <c r="IS483" s="41"/>
      <c r="IT483" s="41"/>
      <c r="IU483" s="41"/>
      <c r="IV483" s="41"/>
    </row>
    <row r="484" spans="1:256" s="38" customFormat="1" x14ac:dyDescent="0.5">
      <c r="A484" s="44"/>
      <c r="B484" s="55" t="s">
        <v>182</v>
      </c>
      <c r="C484" s="56">
        <v>1</v>
      </c>
      <c r="D484" s="44" t="s">
        <v>14</v>
      </c>
      <c r="E484" s="62">
        <v>0</v>
      </c>
      <c r="F484" s="62">
        <f t="shared" ref="F484" si="217">E484*C484</f>
        <v>0</v>
      </c>
      <c r="G484" s="62">
        <v>70</v>
      </c>
      <c r="H484" s="62">
        <f t="shared" ref="H484" si="218">G484*C484</f>
        <v>70</v>
      </c>
      <c r="I484" s="62">
        <f t="shared" ref="I484" si="219">F484+H484</f>
        <v>70</v>
      </c>
    </row>
    <row r="485" spans="1:256" s="38" customFormat="1" x14ac:dyDescent="0.5">
      <c r="A485" s="42"/>
      <c r="B485" s="60" t="s">
        <v>153</v>
      </c>
      <c r="C485" s="59">
        <v>2</v>
      </c>
      <c r="D485" s="42" t="s">
        <v>14</v>
      </c>
      <c r="E485" s="133">
        <v>1500</v>
      </c>
      <c r="F485" s="133">
        <f>E485*C485</f>
        <v>3000</v>
      </c>
      <c r="G485" s="35">
        <v>70</v>
      </c>
      <c r="H485" s="133">
        <f>G485*C485</f>
        <v>140</v>
      </c>
      <c r="I485" s="62">
        <f>F485+H485</f>
        <v>3140</v>
      </c>
    </row>
    <row r="486" spans="1:256" s="38" customFormat="1" x14ac:dyDescent="0.5">
      <c r="A486" s="42"/>
      <c r="B486" s="60" t="s">
        <v>279</v>
      </c>
      <c r="C486" s="42"/>
      <c r="D486" s="42"/>
      <c r="E486" s="42"/>
      <c r="F486" s="42"/>
      <c r="G486" s="35"/>
      <c r="H486" s="42"/>
      <c r="I486" s="44"/>
    </row>
    <row r="487" spans="1:256" s="38" customFormat="1" x14ac:dyDescent="0.5">
      <c r="A487" s="39">
        <v>18.399999999999999</v>
      </c>
      <c r="B487" s="153" t="s">
        <v>178</v>
      </c>
      <c r="C487" s="39"/>
      <c r="D487" s="39"/>
      <c r="E487" s="39"/>
      <c r="F487" s="39"/>
      <c r="G487" s="35"/>
      <c r="H487" s="39"/>
      <c r="I487" s="40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  <c r="FF487" s="41"/>
      <c r="FG487" s="41"/>
      <c r="FH487" s="41"/>
      <c r="FI487" s="41"/>
      <c r="FJ487" s="41"/>
      <c r="FK487" s="41"/>
      <c r="FL487" s="41"/>
      <c r="FM487" s="41"/>
      <c r="FN487" s="41"/>
      <c r="FO487" s="41"/>
      <c r="FP487" s="41"/>
      <c r="FQ487" s="41"/>
      <c r="FR487" s="41"/>
      <c r="FS487" s="41"/>
      <c r="FT487" s="41"/>
      <c r="FU487" s="41"/>
      <c r="FV487" s="41"/>
      <c r="FW487" s="41"/>
      <c r="FX487" s="41"/>
      <c r="FY487" s="41"/>
      <c r="FZ487" s="41"/>
      <c r="GA487" s="41"/>
      <c r="GB487" s="41"/>
      <c r="GC487" s="41"/>
      <c r="GD487" s="41"/>
      <c r="GE487" s="41"/>
      <c r="GF487" s="41"/>
      <c r="GG487" s="41"/>
      <c r="GH487" s="41"/>
      <c r="GI487" s="41"/>
      <c r="GJ487" s="41"/>
      <c r="GK487" s="41"/>
      <c r="GL487" s="41"/>
      <c r="GM487" s="41"/>
      <c r="GN487" s="41"/>
      <c r="GO487" s="41"/>
      <c r="GP487" s="41"/>
      <c r="GQ487" s="41"/>
      <c r="GR487" s="41"/>
      <c r="GS487" s="41"/>
      <c r="GT487" s="41"/>
      <c r="GU487" s="41"/>
      <c r="GV487" s="41"/>
      <c r="GW487" s="41"/>
      <c r="GX487" s="41"/>
      <c r="GY487" s="41"/>
      <c r="GZ487" s="41"/>
      <c r="HA487" s="41"/>
      <c r="HB487" s="41"/>
      <c r="HC487" s="41"/>
      <c r="HD487" s="41"/>
      <c r="HE487" s="41"/>
      <c r="HF487" s="41"/>
      <c r="HG487" s="41"/>
      <c r="HH487" s="41"/>
      <c r="HI487" s="41"/>
      <c r="HJ487" s="41"/>
      <c r="HK487" s="41"/>
      <c r="HL487" s="41"/>
      <c r="HM487" s="41"/>
      <c r="HN487" s="41"/>
      <c r="HO487" s="41"/>
      <c r="HP487" s="41"/>
      <c r="HQ487" s="41"/>
      <c r="HR487" s="41"/>
      <c r="HS487" s="41"/>
      <c r="HT487" s="41"/>
      <c r="HU487" s="41"/>
      <c r="HV487" s="41"/>
      <c r="HW487" s="41"/>
      <c r="HX487" s="41"/>
      <c r="HY487" s="41"/>
      <c r="HZ487" s="41"/>
      <c r="IA487" s="41"/>
      <c r="IB487" s="41"/>
      <c r="IC487" s="41"/>
      <c r="ID487" s="41"/>
      <c r="IE487" s="41"/>
      <c r="IF487" s="41"/>
      <c r="IG487" s="41"/>
      <c r="IH487" s="41"/>
      <c r="II487" s="41"/>
      <c r="IJ487" s="41"/>
      <c r="IK487" s="41"/>
      <c r="IL487" s="41"/>
      <c r="IM487" s="41"/>
      <c r="IN487" s="41"/>
      <c r="IO487" s="41"/>
      <c r="IP487" s="41"/>
      <c r="IQ487" s="41"/>
      <c r="IR487" s="41"/>
      <c r="IS487" s="41"/>
      <c r="IT487" s="41"/>
      <c r="IU487" s="41"/>
      <c r="IV487" s="41"/>
    </row>
    <row r="488" spans="1:256" s="38" customFormat="1" x14ac:dyDescent="0.5">
      <c r="A488" s="42"/>
      <c r="B488" s="60" t="s">
        <v>148</v>
      </c>
      <c r="C488" s="59">
        <v>1</v>
      </c>
      <c r="D488" s="42" t="s">
        <v>18</v>
      </c>
      <c r="E488" s="133">
        <v>101</v>
      </c>
      <c r="F488" s="133">
        <f>E488*C488</f>
        <v>101</v>
      </c>
      <c r="G488" s="35">
        <v>20</v>
      </c>
      <c r="H488" s="133">
        <f>G488*C488</f>
        <v>20</v>
      </c>
      <c r="I488" s="62">
        <f>F488+H488</f>
        <v>121</v>
      </c>
    </row>
    <row r="489" spans="1:256" s="54" customFormat="1" ht="18.75" customHeight="1" x14ac:dyDescent="0.5">
      <c r="A489" s="45"/>
      <c r="B489" s="46" t="s">
        <v>280</v>
      </c>
      <c r="C489" s="56">
        <v>1</v>
      </c>
      <c r="D489" s="48" t="s">
        <v>103</v>
      </c>
      <c r="E489" s="48">
        <v>190</v>
      </c>
      <c r="F489" s="48">
        <f>C489*E489</f>
        <v>190</v>
      </c>
      <c r="G489" s="35">
        <f t="shared" ref="G489" si="220">SUM(E489*0.2)</f>
        <v>38</v>
      </c>
      <c r="H489" s="48">
        <f>C489*G489</f>
        <v>38</v>
      </c>
      <c r="I489" s="48">
        <f>F489+H489</f>
        <v>228</v>
      </c>
    </row>
    <row r="490" spans="1:256" s="38" customFormat="1" x14ac:dyDescent="0.5">
      <c r="A490" s="40"/>
      <c r="B490" s="94" t="s">
        <v>281</v>
      </c>
      <c r="C490" s="40"/>
      <c r="D490" s="40"/>
      <c r="E490" s="40"/>
      <c r="F490" s="40"/>
      <c r="G490" s="40"/>
      <c r="H490" s="40"/>
      <c r="I490" s="40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  <c r="EO490" s="41"/>
      <c r="EP490" s="41"/>
      <c r="EQ490" s="41"/>
      <c r="ER490" s="41"/>
      <c r="ES490" s="41"/>
      <c r="ET490" s="41"/>
      <c r="EU490" s="41"/>
      <c r="EV490" s="41"/>
      <c r="EW490" s="41"/>
      <c r="EX490" s="41"/>
      <c r="EY490" s="41"/>
      <c r="EZ490" s="41"/>
      <c r="FA490" s="41"/>
      <c r="FB490" s="41"/>
      <c r="FC490" s="41"/>
      <c r="FD490" s="41"/>
      <c r="FE490" s="41"/>
      <c r="FF490" s="41"/>
      <c r="FG490" s="41"/>
      <c r="FH490" s="41"/>
      <c r="FI490" s="41"/>
      <c r="FJ490" s="41"/>
      <c r="FK490" s="41"/>
      <c r="FL490" s="41"/>
      <c r="FM490" s="41"/>
      <c r="FN490" s="41"/>
      <c r="FO490" s="41"/>
      <c r="FP490" s="41"/>
      <c r="FQ490" s="41"/>
      <c r="FR490" s="41"/>
      <c r="FS490" s="41"/>
      <c r="FT490" s="41"/>
      <c r="FU490" s="41"/>
      <c r="FV490" s="41"/>
      <c r="FW490" s="41"/>
      <c r="FX490" s="41"/>
      <c r="FY490" s="41"/>
      <c r="FZ490" s="41"/>
      <c r="GA490" s="41"/>
      <c r="GB490" s="41"/>
      <c r="GC490" s="41"/>
      <c r="GD490" s="41"/>
      <c r="GE490" s="41"/>
      <c r="GF490" s="41"/>
      <c r="GG490" s="41"/>
      <c r="GH490" s="41"/>
      <c r="GI490" s="41"/>
      <c r="GJ490" s="41"/>
      <c r="GK490" s="41"/>
      <c r="GL490" s="41"/>
      <c r="GM490" s="41"/>
      <c r="GN490" s="41"/>
      <c r="GO490" s="41"/>
      <c r="GP490" s="41"/>
      <c r="GQ490" s="41"/>
      <c r="GR490" s="41"/>
      <c r="GS490" s="41"/>
      <c r="GT490" s="41"/>
      <c r="GU490" s="41"/>
      <c r="GV490" s="41"/>
      <c r="GW490" s="41"/>
      <c r="GX490" s="41"/>
      <c r="GY490" s="41"/>
      <c r="GZ490" s="41"/>
      <c r="HA490" s="41"/>
      <c r="HB490" s="41"/>
      <c r="HC490" s="41"/>
      <c r="HD490" s="41"/>
      <c r="HE490" s="41"/>
      <c r="HF490" s="41"/>
      <c r="HG490" s="41"/>
      <c r="HH490" s="41"/>
      <c r="HI490" s="41"/>
      <c r="HJ490" s="41"/>
      <c r="HK490" s="41"/>
      <c r="HL490" s="41"/>
      <c r="HM490" s="41"/>
      <c r="HN490" s="41"/>
      <c r="HO490" s="41"/>
      <c r="HP490" s="41"/>
      <c r="HQ490" s="41"/>
      <c r="HR490" s="41"/>
      <c r="HS490" s="41"/>
      <c r="HT490" s="41"/>
      <c r="HU490" s="41"/>
      <c r="HV490" s="41"/>
      <c r="HW490" s="41"/>
      <c r="HX490" s="41"/>
      <c r="HY490" s="41"/>
      <c r="HZ490" s="41"/>
      <c r="IA490" s="41"/>
      <c r="IB490" s="41"/>
      <c r="IC490" s="41"/>
      <c r="ID490" s="41"/>
      <c r="IE490" s="41"/>
      <c r="IF490" s="41"/>
      <c r="IG490" s="41"/>
      <c r="IH490" s="41"/>
      <c r="II490" s="41"/>
      <c r="IJ490" s="41"/>
      <c r="IK490" s="41"/>
      <c r="IL490" s="41"/>
      <c r="IM490" s="41"/>
      <c r="IN490" s="41"/>
      <c r="IO490" s="41"/>
      <c r="IP490" s="41"/>
      <c r="IQ490" s="41"/>
      <c r="IR490" s="41"/>
      <c r="IS490" s="41"/>
      <c r="IT490" s="41"/>
      <c r="IU490" s="41"/>
      <c r="IV490" s="41"/>
    </row>
    <row r="491" spans="1:256" s="38" customFormat="1" x14ac:dyDescent="0.5">
      <c r="A491" s="44"/>
      <c r="B491" s="30" t="s">
        <v>136</v>
      </c>
      <c r="C491" s="44"/>
      <c r="D491" s="44"/>
      <c r="E491" s="44"/>
      <c r="F491" s="162">
        <f>SUM(F479:F489)</f>
        <v>26541</v>
      </c>
      <c r="G491" s="44"/>
      <c r="H491" s="162">
        <f>SUM(H479:H490)</f>
        <v>4588</v>
      </c>
      <c r="I491" s="89">
        <f>SUM(I479:I489)</f>
        <v>31129</v>
      </c>
    </row>
    <row r="492" spans="1:256" s="38" customFormat="1" x14ac:dyDescent="0.5">
      <c r="A492" s="44"/>
      <c r="B492" s="30" t="s">
        <v>183</v>
      </c>
      <c r="C492" s="44"/>
      <c r="D492" s="44"/>
      <c r="E492" s="44"/>
      <c r="F492" s="162"/>
      <c r="G492" s="44"/>
      <c r="H492" s="162"/>
      <c r="I492" s="189">
        <f>SUM(I491*1.3056)</f>
        <v>40642.022400000002</v>
      </c>
      <c r="K492" s="156"/>
    </row>
    <row r="493" spans="1:256" s="38" customFormat="1" ht="22.5" thickBot="1" x14ac:dyDescent="0.55000000000000004">
      <c r="A493" s="90"/>
      <c r="B493" s="44" t="s">
        <v>10</v>
      </c>
      <c r="C493" s="44"/>
      <c r="D493" s="62"/>
      <c r="E493" s="91"/>
      <c r="F493" s="62"/>
      <c r="G493" s="92"/>
      <c r="H493" s="62"/>
      <c r="I493" s="93">
        <v>40000</v>
      </c>
    </row>
    <row r="494" spans="1:256" s="41" customFormat="1" ht="22.5" thickTop="1" x14ac:dyDescent="0.5">
      <c r="A494" s="40"/>
      <c r="B494" s="94"/>
      <c r="C494" s="40"/>
      <c r="D494" s="40"/>
      <c r="E494" s="40"/>
      <c r="F494" s="40"/>
      <c r="G494" s="40"/>
      <c r="H494" s="40"/>
      <c r="I494" s="95"/>
    </row>
    <row r="495" spans="1:256" s="38" customFormat="1" ht="23.25" customHeight="1" x14ac:dyDescent="0.5">
      <c r="A495" s="96"/>
      <c r="B495" s="97"/>
      <c r="C495" s="98"/>
      <c r="D495" s="34"/>
      <c r="E495" s="99"/>
      <c r="F495" s="222" t="str">
        <f>"("&amp;BAHTTEXT(I493)&amp;")"</f>
        <v>(สี่หมื่นบาทถ้วน)</v>
      </c>
      <c r="G495" s="223"/>
      <c r="H495" s="224"/>
      <c r="I495" s="100"/>
    </row>
    <row r="496" spans="1:256" s="38" customFormat="1" x14ac:dyDescent="0.5">
      <c r="A496" s="200">
        <v>19</v>
      </c>
      <c r="B496" s="199" t="s">
        <v>298</v>
      </c>
      <c r="C496" s="194"/>
      <c r="D496" s="194"/>
      <c r="E496" s="40"/>
      <c r="F496" s="40"/>
      <c r="G496" s="40"/>
      <c r="H496" s="40"/>
      <c r="I496" s="40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  <c r="IN496" s="41"/>
      <c r="IO496" s="41"/>
      <c r="IP496" s="41"/>
      <c r="IQ496" s="41"/>
      <c r="IR496" s="41"/>
      <c r="IS496" s="41"/>
      <c r="IT496" s="41"/>
      <c r="IU496" s="41"/>
      <c r="IV496" s="41"/>
    </row>
    <row r="497" spans="1:256" s="38" customFormat="1" x14ac:dyDescent="0.5">
      <c r="A497" s="40"/>
      <c r="B497" s="94" t="s">
        <v>83</v>
      </c>
      <c r="C497" s="40"/>
      <c r="D497" s="40"/>
      <c r="E497" s="40"/>
      <c r="F497" s="40"/>
      <c r="G497" s="40"/>
      <c r="H497" s="40"/>
      <c r="I497" s="40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  <c r="FF497" s="41"/>
      <c r="FG497" s="41"/>
      <c r="FH497" s="41"/>
      <c r="FI497" s="41"/>
      <c r="FJ497" s="41"/>
      <c r="FK497" s="41"/>
      <c r="FL497" s="41"/>
      <c r="FM497" s="41"/>
      <c r="FN497" s="41"/>
      <c r="FO497" s="41"/>
      <c r="FP497" s="41"/>
      <c r="FQ497" s="41"/>
      <c r="FR497" s="41"/>
      <c r="FS497" s="41"/>
      <c r="FT497" s="41"/>
      <c r="FU497" s="41"/>
      <c r="FV497" s="41"/>
      <c r="FW497" s="41"/>
      <c r="FX497" s="41"/>
      <c r="FY497" s="41"/>
      <c r="FZ497" s="41"/>
      <c r="GA497" s="41"/>
      <c r="GB497" s="41"/>
      <c r="GC497" s="41"/>
      <c r="GD497" s="41"/>
      <c r="GE497" s="41"/>
      <c r="GF497" s="41"/>
      <c r="GG497" s="41"/>
      <c r="GH497" s="41"/>
      <c r="GI497" s="41"/>
      <c r="GJ497" s="41"/>
      <c r="GK497" s="41"/>
      <c r="GL497" s="41"/>
      <c r="GM497" s="41"/>
      <c r="GN497" s="41"/>
      <c r="GO497" s="41"/>
      <c r="GP497" s="41"/>
      <c r="GQ497" s="41"/>
      <c r="GR497" s="41"/>
      <c r="GS497" s="41"/>
      <c r="GT497" s="41"/>
      <c r="GU497" s="41"/>
      <c r="GV497" s="41"/>
      <c r="GW497" s="41"/>
      <c r="GX497" s="41"/>
      <c r="GY497" s="41"/>
      <c r="GZ497" s="41"/>
      <c r="HA497" s="41"/>
      <c r="HB497" s="41"/>
      <c r="HC497" s="41"/>
      <c r="HD497" s="41"/>
      <c r="HE497" s="41"/>
      <c r="HF497" s="41"/>
      <c r="HG497" s="41"/>
      <c r="HH497" s="41"/>
      <c r="HI497" s="41"/>
      <c r="HJ497" s="41"/>
      <c r="HK497" s="41"/>
      <c r="HL497" s="41"/>
      <c r="HM497" s="41"/>
      <c r="HN497" s="41"/>
      <c r="HO497" s="41"/>
      <c r="HP497" s="41"/>
      <c r="HQ497" s="41"/>
      <c r="HR497" s="41"/>
      <c r="HS497" s="41"/>
      <c r="HT497" s="41"/>
      <c r="HU497" s="41"/>
      <c r="HV497" s="41"/>
      <c r="HW497" s="41"/>
      <c r="HX497" s="41"/>
      <c r="HY497" s="41"/>
      <c r="HZ497" s="41"/>
      <c r="IA497" s="41"/>
      <c r="IB497" s="41"/>
      <c r="IC497" s="41"/>
      <c r="ID497" s="41"/>
      <c r="IE497" s="41"/>
      <c r="IF497" s="41"/>
      <c r="IG497" s="41"/>
      <c r="IH497" s="41"/>
      <c r="II497" s="41"/>
      <c r="IJ497" s="41"/>
      <c r="IK497" s="41"/>
      <c r="IL497" s="41"/>
      <c r="IM497" s="41"/>
      <c r="IN497" s="41"/>
      <c r="IO497" s="41"/>
      <c r="IP497" s="41"/>
      <c r="IQ497" s="41"/>
      <c r="IR497" s="41"/>
      <c r="IS497" s="41"/>
      <c r="IT497" s="41"/>
      <c r="IU497" s="41"/>
      <c r="IV497" s="41"/>
    </row>
    <row r="498" spans="1:256" s="38" customFormat="1" x14ac:dyDescent="0.5">
      <c r="A498" s="42">
        <v>19.100000000000001</v>
      </c>
      <c r="B498" s="43" t="s">
        <v>52</v>
      </c>
      <c r="C498" s="42"/>
      <c r="D498" s="42"/>
      <c r="E498" s="42"/>
      <c r="F498" s="42"/>
      <c r="G498" s="42"/>
      <c r="H498" s="42"/>
      <c r="I498" s="44"/>
    </row>
    <row r="499" spans="1:256" s="54" customFormat="1" x14ac:dyDescent="0.5">
      <c r="A499" s="45"/>
      <c r="B499" s="46" t="s">
        <v>25</v>
      </c>
      <c r="C499" s="47">
        <v>5</v>
      </c>
      <c r="D499" s="48" t="s">
        <v>24</v>
      </c>
      <c r="E499" s="48">
        <v>338</v>
      </c>
      <c r="F499" s="48">
        <f>C499*E499</f>
        <v>1690</v>
      </c>
      <c r="G499" s="35">
        <v>128</v>
      </c>
      <c r="H499" s="48">
        <f>C499*G499</f>
        <v>640</v>
      </c>
      <c r="I499" s="48">
        <f>F499+H499</f>
        <v>2330</v>
      </c>
      <c r="J499" s="50"/>
      <c r="K499" s="51"/>
      <c r="L499" s="52"/>
      <c r="M499" s="52"/>
      <c r="N499" s="52"/>
      <c r="O499" s="52"/>
      <c r="P499" s="53"/>
      <c r="Q499" s="52"/>
      <c r="R499" s="52"/>
    </row>
    <row r="500" spans="1:256" s="38" customFormat="1" x14ac:dyDescent="0.5">
      <c r="A500" s="44"/>
      <c r="B500" s="55" t="s">
        <v>84</v>
      </c>
      <c r="C500" s="56">
        <v>5</v>
      </c>
      <c r="D500" s="44" t="s">
        <v>18</v>
      </c>
      <c r="E500" s="31">
        <v>1513</v>
      </c>
      <c r="F500" s="31">
        <f>E500*C500</f>
        <v>7565</v>
      </c>
      <c r="G500" s="35">
        <v>571.20000000000005</v>
      </c>
      <c r="H500" s="31">
        <f>G500*C500</f>
        <v>2856</v>
      </c>
      <c r="I500" s="31">
        <f>F500+H500</f>
        <v>10421</v>
      </c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</row>
    <row r="501" spans="1:256" s="38" customFormat="1" x14ac:dyDescent="0.5">
      <c r="A501" s="40">
        <v>19.2</v>
      </c>
      <c r="B501" s="116" t="s">
        <v>85</v>
      </c>
      <c r="C501" s="40"/>
      <c r="D501" s="40"/>
      <c r="E501" s="40"/>
      <c r="F501" s="40"/>
      <c r="G501" s="35"/>
      <c r="H501" s="40"/>
      <c r="I501" s="40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  <c r="EO501" s="41"/>
      <c r="EP501" s="41"/>
      <c r="EQ501" s="41"/>
      <c r="ER501" s="41"/>
      <c r="ES501" s="41"/>
      <c r="ET501" s="41"/>
      <c r="EU501" s="41"/>
      <c r="EV501" s="41"/>
      <c r="EW501" s="41"/>
      <c r="EX501" s="41"/>
      <c r="EY501" s="41"/>
      <c r="EZ501" s="41"/>
      <c r="FA501" s="41"/>
      <c r="FB501" s="41"/>
      <c r="FC501" s="41"/>
      <c r="FD501" s="41"/>
      <c r="FE501" s="41"/>
      <c r="FF501" s="41"/>
      <c r="FG501" s="41"/>
      <c r="FH501" s="41"/>
      <c r="FI501" s="41"/>
      <c r="FJ501" s="41"/>
      <c r="FK501" s="41"/>
      <c r="FL501" s="41"/>
      <c r="FM501" s="41"/>
      <c r="FN501" s="41"/>
      <c r="FO501" s="41"/>
      <c r="FP501" s="41"/>
      <c r="FQ501" s="41"/>
      <c r="FR501" s="41"/>
      <c r="FS501" s="41"/>
      <c r="FT501" s="41"/>
      <c r="FU501" s="41"/>
      <c r="FV501" s="41"/>
      <c r="FW501" s="41"/>
      <c r="FX501" s="41"/>
      <c r="FY501" s="41"/>
      <c r="FZ501" s="41"/>
      <c r="GA501" s="41"/>
      <c r="GB501" s="41"/>
      <c r="GC501" s="41"/>
      <c r="GD501" s="41"/>
      <c r="GE501" s="41"/>
      <c r="GF501" s="41"/>
      <c r="GG501" s="41"/>
      <c r="GH501" s="41"/>
      <c r="GI501" s="41"/>
      <c r="GJ501" s="41"/>
      <c r="GK501" s="41"/>
      <c r="GL501" s="41"/>
      <c r="GM501" s="41"/>
      <c r="GN501" s="41"/>
      <c r="GO501" s="41"/>
      <c r="GP501" s="41"/>
      <c r="GQ501" s="41"/>
      <c r="GR501" s="41"/>
      <c r="GS501" s="41"/>
      <c r="GT501" s="41"/>
      <c r="GU501" s="41"/>
      <c r="GV501" s="41"/>
      <c r="GW501" s="41"/>
      <c r="GX501" s="41"/>
      <c r="GY501" s="41"/>
      <c r="GZ501" s="41"/>
      <c r="HA501" s="41"/>
      <c r="HB501" s="41"/>
      <c r="HC501" s="41"/>
      <c r="HD501" s="41"/>
      <c r="HE501" s="41"/>
      <c r="HF501" s="41"/>
      <c r="HG501" s="41"/>
      <c r="HH501" s="41"/>
      <c r="HI501" s="41"/>
      <c r="HJ501" s="41"/>
      <c r="HK501" s="41"/>
      <c r="HL501" s="41"/>
      <c r="HM501" s="41"/>
      <c r="HN501" s="41"/>
      <c r="HO501" s="41"/>
      <c r="HP501" s="41"/>
      <c r="HQ501" s="41"/>
      <c r="HR501" s="41"/>
      <c r="HS501" s="41"/>
      <c r="HT501" s="41"/>
      <c r="HU501" s="41"/>
      <c r="HV501" s="41"/>
      <c r="HW501" s="41"/>
      <c r="HX501" s="41"/>
      <c r="HY501" s="41"/>
      <c r="HZ501" s="41"/>
      <c r="IA501" s="41"/>
      <c r="IB501" s="41"/>
      <c r="IC501" s="41"/>
      <c r="ID501" s="41"/>
      <c r="IE501" s="41"/>
      <c r="IF501" s="41"/>
      <c r="IG501" s="41"/>
      <c r="IH501" s="41"/>
      <c r="II501" s="41"/>
      <c r="IJ501" s="41"/>
      <c r="IK501" s="41"/>
      <c r="IL501" s="41"/>
      <c r="IM501" s="41"/>
      <c r="IN501" s="41"/>
      <c r="IO501" s="41"/>
      <c r="IP501" s="41"/>
      <c r="IQ501" s="41"/>
      <c r="IR501" s="41"/>
      <c r="IS501" s="41"/>
      <c r="IT501" s="41"/>
      <c r="IU501" s="41"/>
      <c r="IV501" s="41"/>
    </row>
    <row r="502" spans="1:256" s="122" customFormat="1" x14ac:dyDescent="0.5">
      <c r="A502" s="117"/>
      <c r="B502" s="46" t="s">
        <v>151</v>
      </c>
      <c r="C502" s="81">
        <v>2</v>
      </c>
      <c r="D502" s="48" t="s">
        <v>152</v>
      </c>
      <c r="E502" s="48">
        <v>2300</v>
      </c>
      <c r="F502" s="48">
        <f>C502*E502</f>
        <v>4600</v>
      </c>
      <c r="G502" s="35">
        <v>398</v>
      </c>
      <c r="H502" s="121">
        <f>G502*C502</f>
        <v>796</v>
      </c>
      <c r="I502" s="48">
        <f>F502+H502</f>
        <v>5396</v>
      </c>
    </row>
    <row r="503" spans="1:256" s="122" customFormat="1" x14ac:dyDescent="0.5">
      <c r="A503" s="117"/>
      <c r="B503" s="46" t="s">
        <v>54</v>
      </c>
      <c r="C503" s="81">
        <v>30</v>
      </c>
      <c r="D503" s="48" t="s">
        <v>21</v>
      </c>
      <c r="E503" s="48">
        <v>27</v>
      </c>
      <c r="F503" s="48">
        <f>C503*E503</f>
        <v>810</v>
      </c>
      <c r="G503" s="35">
        <v>5</v>
      </c>
      <c r="H503" s="121">
        <f>G503*C503</f>
        <v>150</v>
      </c>
      <c r="I503" s="48">
        <f>F503+H503</f>
        <v>960</v>
      </c>
      <c r="K503" s="123"/>
    </row>
    <row r="504" spans="1:256" s="122" customFormat="1" x14ac:dyDescent="0.5">
      <c r="A504" s="117">
        <v>19.3</v>
      </c>
      <c r="B504" s="155" t="s">
        <v>86</v>
      </c>
      <c r="C504" s="81"/>
      <c r="D504" s="48"/>
      <c r="E504" s="48"/>
      <c r="F504" s="48"/>
      <c r="G504" s="35"/>
      <c r="H504" s="121"/>
      <c r="I504" s="48"/>
      <c r="K504" s="123"/>
    </row>
    <row r="505" spans="1:256" s="122" customFormat="1" x14ac:dyDescent="0.5">
      <c r="A505" s="117"/>
      <c r="B505" s="46" t="s">
        <v>87</v>
      </c>
      <c r="C505" s="47">
        <v>6</v>
      </c>
      <c r="D505" s="48" t="s">
        <v>16</v>
      </c>
      <c r="E505" s="48">
        <v>49</v>
      </c>
      <c r="F505" s="48">
        <f t="shared" ref="F505:F510" si="221">C505*E505</f>
        <v>294</v>
      </c>
      <c r="G505" s="35">
        <v>7.3</v>
      </c>
      <c r="H505" s="121">
        <f t="shared" ref="H505:H510" si="222">G505*C505</f>
        <v>43.8</v>
      </c>
      <c r="I505" s="48">
        <f t="shared" ref="I505:I510" si="223">F505+H505</f>
        <v>337.8</v>
      </c>
      <c r="K505" s="123"/>
    </row>
    <row r="506" spans="1:256" s="122" customFormat="1" x14ac:dyDescent="0.5">
      <c r="A506" s="117"/>
      <c r="B506" s="46" t="s">
        <v>88</v>
      </c>
      <c r="C506" s="47">
        <v>6</v>
      </c>
      <c r="D506" s="48" t="s">
        <v>16</v>
      </c>
      <c r="E506" s="48">
        <v>106</v>
      </c>
      <c r="F506" s="48">
        <f t="shared" si="221"/>
        <v>636</v>
      </c>
      <c r="G506" s="35">
        <v>16.5</v>
      </c>
      <c r="H506" s="121">
        <f t="shared" si="222"/>
        <v>99</v>
      </c>
      <c r="I506" s="48">
        <f t="shared" si="223"/>
        <v>735</v>
      </c>
      <c r="K506" s="123"/>
    </row>
    <row r="507" spans="1:256" s="122" customFormat="1" x14ac:dyDescent="0.5">
      <c r="A507" s="117"/>
      <c r="B507" s="46" t="s">
        <v>89</v>
      </c>
      <c r="C507" s="47">
        <v>6</v>
      </c>
      <c r="D507" s="48" t="s">
        <v>16</v>
      </c>
      <c r="E507" s="48">
        <v>185</v>
      </c>
      <c r="F507" s="48">
        <f t="shared" si="221"/>
        <v>1110</v>
      </c>
      <c r="G507" s="35">
        <v>29</v>
      </c>
      <c r="H507" s="121">
        <f t="shared" si="222"/>
        <v>174</v>
      </c>
      <c r="I507" s="48">
        <f t="shared" si="223"/>
        <v>1284</v>
      </c>
      <c r="K507" s="123"/>
    </row>
    <row r="508" spans="1:256" s="122" customFormat="1" x14ac:dyDescent="0.5">
      <c r="A508" s="117"/>
      <c r="B508" s="46" t="s">
        <v>282</v>
      </c>
      <c r="C508" s="47">
        <v>6</v>
      </c>
      <c r="D508" s="48" t="s">
        <v>16</v>
      </c>
      <c r="E508" s="48">
        <v>185</v>
      </c>
      <c r="F508" s="48">
        <f t="shared" si="221"/>
        <v>1110</v>
      </c>
      <c r="G508" s="35">
        <v>29</v>
      </c>
      <c r="H508" s="121">
        <f t="shared" si="222"/>
        <v>174</v>
      </c>
      <c r="I508" s="48">
        <f t="shared" si="223"/>
        <v>1284</v>
      </c>
      <c r="K508" s="123"/>
    </row>
    <row r="509" spans="1:256" s="122" customFormat="1" x14ac:dyDescent="0.5">
      <c r="A509" s="117"/>
      <c r="B509" s="46" t="s">
        <v>283</v>
      </c>
      <c r="C509" s="47">
        <v>4</v>
      </c>
      <c r="D509" s="48" t="s">
        <v>16</v>
      </c>
      <c r="E509" s="48">
        <v>321</v>
      </c>
      <c r="F509" s="48">
        <f t="shared" si="221"/>
        <v>1284</v>
      </c>
      <c r="G509" s="35">
        <v>51.5</v>
      </c>
      <c r="H509" s="121">
        <f t="shared" si="222"/>
        <v>206</v>
      </c>
      <c r="I509" s="48">
        <f t="shared" si="223"/>
        <v>1490</v>
      </c>
      <c r="K509" s="123"/>
    </row>
    <row r="510" spans="1:256" s="122" customFormat="1" x14ac:dyDescent="0.5">
      <c r="A510" s="117"/>
      <c r="B510" s="46" t="s">
        <v>149</v>
      </c>
      <c r="C510" s="47">
        <v>1</v>
      </c>
      <c r="D510" s="48" t="s">
        <v>55</v>
      </c>
      <c r="E510" s="48">
        <v>94</v>
      </c>
      <c r="F510" s="48">
        <f t="shared" si="221"/>
        <v>94</v>
      </c>
      <c r="G510" s="35">
        <v>19</v>
      </c>
      <c r="H510" s="121">
        <f t="shared" si="222"/>
        <v>19</v>
      </c>
      <c r="I510" s="48">
        <f t="shared" si="223"/>
        <v>113</v>
      </c>
      <c r="K510" s="123"/>
    </row>
    <row r="511" spans="1:256" s="122" customFormat="1" x14ac:dyDescent="0.5">
      <c r="A511" s="134">
        <v>19.399999999999999</v>
      </c>
      <c r="B511" s="170" t="s">
        <v>306</v>
      </c>
      <c r="C511" s="131"/>
      <c r="D511" s="136"/>
      <c r="E511" s="136"/>
      <c r="F511" s="136"/>
      <c r="G511" s="35"/>
      <c r="H511" s="138"/>
      <c r="I511" s="48"/>
      <c r="K511" s="123"/>
    </row>
    <row r="512" spans="1:256" s="38" customFormat="1" x14ac:dyDescent="0.5">
      <c r="A512" s="42"/>
      <c r="B512" s="60" t="s">
        <v>150</v>
      </c>
      <c r="C512" s="59">
        <v>7</v>
      </c>
      <c r="D512" s="42" t="s">
        <v>32</v>
      </c>
      <c r="E512" s="133">
        <v>800</v>
      </c>
      <c r="F512" s="133">
        <f>E512*C512</f>
        <v>5600</v>
      </c>
      <c r="G512" s="35">
        <f t="shared" ref="G512" si="224">SUM(E512*0.2)</f>
        <v>160</v>
      </c>
      <c r="H512" s="133">
        <f>G512*C512</f>
        <v>1120</v>
      </c>
      <c r="I512" s="62">
        <f>F512+H512</f>
        <v>6720</v>
      </c>
    </row>
    <row r="513" spans="1:256" s="38" customFormat="1" x14ac:dyDescent="0.5">
      <c r="A513" s="40">
        <v>19.5</v>
      </c>
      <c r="B513" s="116" t="s">
        <v>203</v>
      </c>
      <c r="C513" s="40"/>
      <c r="D513" s="40"/>
      <c r="E513" s="40"/>
      <c r="F513" s="40"/>
      <c r="G513" s="35"/>
      <c r="H513" s="40"/>
      <c r="I513" s="40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  <c r="EL513" s="41"/>
      <c r="EM513" s="41"/>
      <c r="EN513" s="41"/>
      <c r="EO513" s="41"/>
      <c r="EP513" s="41"/>
      <c r="EQ513" s="41"/>
      <c r="ER513" s="41"/>
      <c r="ES513" s="41"/>
      <c r="ET513" s="41"/>
      <c r="EU513" s="41"/>
      <c r="EV513" s="41"/>
      <c r="EW513" s="41"/>
      <c r="EX513" s="41"/>
      <c r="EY513" s="41"/>
      <c r="EZ513" s="41"/>
      <c r="FA513" s="41"/>
      <c r="FB513" s="41"/>
      <c r="FC513" s="41"/>
      <c r="FD513" s="41"/>
      <c r="FE513" s="41"/>
      <c r="FF513" s="41"/>
      <c r="FG513" s="41"/>
      <c r="FH513" s="41"/>
      <c r="FI513" s="41"/>
      <c r="FJ513" s="41"/>
      <c r="FK513" s="41"/>
      <c r="FL513" s="41"/>
      <c r="FM513" s="41"/>
      <c r="FN513" s="41"/>
      <c r="FO513" s="41"/>
      <c r="FP513" s="41"/>
      <c r="FQ513" s="41"/>
      <c r="FR513" s="41"/>
      <c r="FS513" s="41"/>
      <c r="FT513" s="41"/>
      <c r="FU513" s="41"/>
      <c r="FV513" s="41"/>
      <c r="FW513" s="41"/>
      <c r="FX513" s="41"/>
      <c r="FY513" s="41"/>
      <c r="FZ513" s="41"/>
      <c r="GA513" s="41"/>
      <c r="GB513" s="41"/>
      <c r="GC513" s="41"/>
      <c r="GD513" s="41"/>
      <c r="GE513" s="41"/>
      <c r="GF513" s="41"/>
      <c r="GG513" s="41"/>
      <c r="GH513" s="41"/>
      <c r="GI513" s="41"/>
      <c r="GJ513" s="41"/>
      <c r="GK513" s="41"/>
      <c r="GL513" s="41"/>
      <c r="GM513" s="41"/>
      <c r="GN513" s="41"/>
      <c r="GO513" s="41"/>
      <c r="GP513" s="41"/>
      <c r="GQ513" s="41"/>
      <c r="GR513" s="41"/>
      <c r="GS513" s="41"/>
      <c r="GT513" s="41"/>
      <c r="GU513" s="41"/>
      <c r="GV513" s="41"/>
      <c r="GW513" s="41"/>
      <c r="GX513" s="41"/>
      <c r="GY513" s="41"/>
      <c r="GZ513" s="41"/>
      <c r="HA513" s="41"/>
      <c r="HB513" s="41"/>
      <c r="HC513" s="41"/>
      <c r="HD513" s="41"/>
      <c r="HE513" s="41"/>
      <c r="HF513" s="41"/>
      <c r="HG513" s="41"/>
      <c r="HH513" s="41"/>
      <c r="HI513" s="41"/>
      <c r="HJ513" s="41"/>
      <c r="HK513" s="41"/>
      <c r="HL513" s="41"/>
      <c r="HM513" s="41"/>
      <c r="HN513" s="41"/>
      <c r="HO513" s="41"/>
      <c r="HP513" s="41"/>
      <c r="HQ513" s="41"/>
      <c r="HR513" s="41"/>
      <c r="HS513" s="41"/>
      <c r="HT513" s="41"/>
      <c r="HU513" s="41"/>
      <c r="HV513" s="41"/>
      <c r="HW513" s="41"/>
      <c r="HX513" s="41"/>
      <c r="HY513" s="41"/>
      <c r="HZ513" s="41"/>
      <c r="IA513" s="41"/>
      <c r="IB513" s="41"/>
      <c r="IC513" s="41"/>
      <c r="ID513" s="41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  <c r="IP513" s="41"/>
      <c r="IQ513" s="41"/>
      <c r="IR513" s="41"/>
      <c r="IS513" s="41"/>
      <c r="IT513" s="41"/>
      <c r="IU513" s="41"/>
      <c r="IV513" s="41"/>
    </row>
    <row r="514" spans="1:256" s="38" customFormat="1" x14ac:dyDescent="0.5">
      <c r="A514" s="44"/>
      <c r="B514" s="55" t="s">
        <v>182</v>
      </c>
      <c r="C514" s="56">
        <v>1</v>
      </c>
      <c r="D514" s="44" t="s">
        <v>14</v>
      </c>
      <c r="E514" s="62">
        <v>0</v>
      </c>
      <c r="F514" s="62">
        <f t="shared" ref="F514" si="225">E514*C514</f>
        <v>0</v>
      </c>
      <c r="G514" s="62">
        <v>70</v>
      </c>
      <c r="H514" s="62">
        <f t="shared" ref="H514" si="226">G514*C514</f>
        <v>70</v>
      </c>
      <c r="I514" s="62">
        <f t="shared" ref="I514" si="227">F514+H514</f>
        <v>70</v>
      </c>
    </row>
    <row r="515" spans="1:256" s="38" customFormat="1" x14ac:dyDescent="0.5">
      <c r="A515" s="44"/>
      <c r="B515" s="30" t="s">
        <v>136</v>
      </c>
      <c r="C515" s="44"/>
      <c r="D515" s="44"/>
      <c r="E515" s="44"/>
      <c r="F515" s="162">
        <f>SUM(F499:F512)</f>
        <v>24793</v>
      </c>
      <c r="G515" s="44"/>
      <c r="H515" s="162">
        <f>SUM(H499:H512)</f>
        <v>6277.8</v>
      </c>
      <c r="I515" s="89">
        <f>SUM(I499:I512)</f>
        <v>31070.799999999999</v>
      </c>
    </row>
    <row r="516" spans="1:256" s="38" customFormat="1" x14ac:dyDescent="0.5">
      <c r="A516" s="44"/>
      <c r="B516" s="30" t="s">
        <v>183</v>
      </c>
      <c r="C516" s="44"/>
      <c r="D516" s="44"/>
      <c r="E516" s="44"/>
      <c r="F516" s="162"/>
      <c r="G516" s="44"/>
      <c r="H516" s="162"/>
      <c r="I516" s="189">
        <f>SUM(I515*1.3056)</f>
        <v>40566.036480000002</v>
      </c>
      <c r="K516" s="156"/>
    </row>
    <row r="517" spans="1:256" s="38" customFormat="1" ht="22.5" thickBot="1" x14ac:dyDescent="0.55000000000000004">
      <c r="A517" s="90"/>
      <c r="B517" s="44" t="s">
        <v>10</v>
      </c>
      <c r="C517" s="44"/>
      <c r="D517" s="62"/>
      <c r="E517" s="91"/>
      <c r="F517" s="62"/>
      <c r="G517" s="92"/>
      <c r="H517" s="62"/>
      <c r="I517" s="93">
        <v>40000</v>
      </c>
      <c r="K517" s="156"/>
    </row>
    <row r="518" spans="1:256" s="41" customFormat="1" ht="22.5" thickTop="1" x14ac:dyDescent="0.5">
      <c r="A518" s="40"/>
      <c r="B518" s="94"/>
      <c r="C518" s="40"/>
      <c r="D518" s="40"/>
      <c r="E518" s="40"/>
      <c r="F518" s="40"/>
      <c r="G518" s="40"/>
      <c r="H518" s="40"/>
      <c r="I518" s="95"/>
    </row>
    <row r="519" spans="1:256" s="38" customFormat="1" ht="23.25" customHeight="1" x14ac:dyDescent="0.5">
      <c r="A519" s="96"/>
      <c r="B519" s="97"/>
      <c r="C519" s="98"/>
      <c r="D519" s="34"/>
      <c r="E519" s="99"/>
      <c r="F519" s="222" t="str">
        <f>"("&amp;BAHTTEXT(I517)&amp;")"</f>
        <v>(สี่หมื่นบาทถ้วน)</v>
      </c>
      <c r="G519" s="223"/>
      <c r="H519" s="224"/>
      <c r="I519" s="100"/>
    </row>
    <row r="520" spans="1:256" s="38" customFormat="1" x14ac:dyDescent="0.5">
      <c r="A520" s="202"/>
      <c r="B520" s="203" t="s">
        <v>299</v>
      </c>
      <c r="C520" s="202"/>
      <c r="D520" s="202"/>
      <c r="E520" s="202"/>
      <c r="F520" s="202"/>
      <c r="G520" s="202"/>
      <c r="H520" s="202"/>
      <c r="I520" s="204"/>
    </row>
    <row r="521" spans="1:256" s="38" customFormat="1" x14ac:dyDescent="0.5">
      <c r="A521" s="154">
        <v>20</v>
      </c>
      <c r="B521" s="196" t="s">
        <v>224</v>
      </c>
      <c r="C521" s="193"/>
      <c r="D521" s="39"/>
      <c r="E521" s="39"/>
      <c r="F521" s="39"/>
      <c r="G521" s="39"/>
      <c r="H521" s="39"/>
      <c r="I521" s="40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1"/>
      <c r="GF521" s="41"/>
      <c r="GG521" s="41"/>
      <c r="GH521" s="41"/>
      <c r="GI521" s="41"/>
      <c r="GJ521" s="41"/>
      <c r="GK521" s="41"/>
      <c r="GL521" s="41"/>
      <c r="GM521" s="41"/>
      <c r="GN521" s="41"/>
      <c r="GO521" s="41"/>
      <c r="GP521" s="41"/>
      <c r="GQ521" s="41"/>
      <c r="GR521" s="41"/>
      <c r="GS521" s="41"/>
      <c r="GT521" s="41"/>
      <c r="GU521" s="41"/>
      <c r="GV521" s="41"/>
      <c r="GW521" s="41"/>
      <c r="GX521" s="41"/>
      <c r="GY521" s="41"/>
      <c r="GZ521" s="41"/>
      <c r="HA521" s="41"/>
      <c r="HB521" s="41"/>
      <c r="HC521" s="41"/>
      <c r="HD521" s="41"/>
      <c r="HE521" s="41"/>
      <c r="HF521" s="41"/>
      <c r="HG521" s="41"/>
      <c r="HH521" s="41"/>
      <c r="HI521" s="41"/>
      <c r="HJ521" s="41"/>
      <c r="HK521" s="41"/>
      <c r="HL521" s="41"/>
      <c r="HM521" s="41"/>
      <c r="HN521" s="41"/>
      <c r="HO521" s="41"/>
      <c r="HP521" s="41"/>
      <c r="HQ521" s="41"/>
      <c r="HR521" s="41"/>
      <c r="HS521" s="41"/>
      <c r="HT521" s="41"/>
      <c r="HU521" s="41"/>
      <c r="HV521" s="41"/>
      <c r="HW521" s="41"/>
      <c r="HX521" s="41"/>
      <c r="HY521" s="41"/>
      <c r="HZ521" s="41"/>
      <c r="IA521" s="41"/>
      <c r="IB521" s="41"/>
      <c r="IC521" s="41"/>
      <c r="ID521" s="41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  <c r="IP521" s="41"/>
      <c r="IQ521" s="41"/>
      <c r="IR521" s="41"/>
      <c r="IS521" s="41"/>
      <c r="IT521" s="41"/>
      <c r="IU521" s="41"/>
      <c r="IV521" s="41"/>
    </row>
    <row r="522" spans="1:256" s="38" customFormat="1" x14ac:dyDescent="0.5">
      <c r="A522" s="44"/>
      <c r="B522" s="55" t="s">
        <v>33</v>
      </c>
      <c r="C522" s="56"/>
      <c r="D522" s="44"/>
      <c r="E522" s="31"/>
      <c r="F522" s="31"/>
      <c r="G522" s="31"/>
      <c r="H522" s="31"/>
      <c r="I522" s="31"/>
    </row>
    <row r="523" spans="1:256" s="38" customFormat="1" x14ac:dyDescent="0.5">
      <c r="A523" s="44">
        <v>20.100000000000001</v>
      </c>
      <c r="B523" s="83" t="s">
        <v>90</v>
      </c>
      <c r="C523" s="44"/>
      <c r="D523" s="44"/>
      <c r="E523" s="44"/>
      <c r="F523" s="44"/>
      <c r="G523" s="44"/>
      <c r="H523" s="44"/>
      <c r="I523" s="44"/>
    </row>
    <row r="524" spans="1:256" s="4" customFormat="1" ht="18.75" customHeight="1" x14ac:dyDescent="0.5">
      <c r="A524" s="63"/>
      <c r="B524" s="2" t="s">
        <v>284</v>
      </c>
      <c r="C524" s="56">
        <v>1</v>
      </c>
      <c r="D524" s="78" t="s">
        <v>14</v>
      </c>
      <c r="E524" s="78">
        <v>7000</v>
      </c>
      <c r="F524" s="3">
        <f t="shared" ref="F524" si="228">C524*E524</f>
        <v>7000</v>
      </c>
      <c r="G524" s="35">
        <f t="shared" ref="G524:G526" si="229">SUM(E524*0.2)</f>
        <v>1400</v>
      </c>
      <c r="H524" s="3">
        <f t="shared" ref="H524" si="230">C524*G524</f>
        <v>1400</v>
      </c>
      <c r="I524" s="3">
        <f t="shared" ref="I524" si="231">F524+H524</f>
        <v>8400</v>
      </c>
    </row>
    <row r="525" spans="1:256" s="4" customFormat="1" ht="18.75" customHeight="1" x14ac:dyDescent="0.5">
      <c r="A525" s="63"/>
      <c r="B525" s="2" t="s">
        <v>285</v>
      </c>
      <c r="C525" s="78"/>
      <c r="D525" s="78"/>
      <c r="E525" s="78"/>
      <c r="F525" s="3"/>
      <c r="G525" s="35"/>
      <c r="H525" s="3"/>
      <c r="I525" s="3"/>
    </row>
    <row r="526" spans="1:256" s="4" customFormat="1" ht="18.75" customHeight="1" x14ac:dyDescent="0.5">
      <c r="A526" s="63"/>
      <c r="B526" s="2" t="s">
        <v>91</v>
      </c>
      <c r="C526" s="56">
        <v>3</v>
      </c>
      <c r="D526" s="78" t="s">
        <v>14</v>
      </c>
      <c r="E526" s="78">
        <v>5775</v>
      </c>
      <c r="F526" s="3">
        <f t="shared" ref="F526" si="232">C526*E526</f>
        <v>17325</v>
      </c>
      <c r="G526" s="35">
        <f t="shared" si="229"/>
        <v>1155</v>
      </c>
      <c r="H526" s="3">
        <f t="shared" ref="H526" si="233">C526*G526</f>
        <v>3465</v>
      </c>
      <c r="I526" s="3">
        <f t="shared" ref="I526" si="234">F526+H526</f>
        <v>20790</v>
      </c>
    </row>
    <row r="527" spans="1:256" s="38" customFormat="1" x14ac:dyDescent="0.5">
      <c r="A527" s="42"/>
      <c r="B527" s="60" t="s">
        <v>92</v>
      </c>
      <c r="C527" s="59"/>
      <c r="D527" s="42"/>
      <c r="E527" s="57"/>
      <c r="F527" s="57"/>
      <c r="G527" s="35"/>
      <c r="H527" s="57"/>
      <c r="I527" s="31"/>
    </row>
    <row r="528" spans="1:256" s="38" customFormat="1" x14ac:dyDescent="0.5">
      <c r="A528" s="42"/>
      <c r="B528" s="60" t="s">
        <v>93</v>
      </c>
      <c r="C528" s="59"/>
      <c r="D528" s="42"/>
      <c r="E528" s="57"/>
      <c r="F528" s="57"/>
      <c r="G528" s="35"/>
      <c r="H528" s="57"/>
      <c r="I528" s="31"/>
    </row>
    <row r="529" spans="1:256" s="38" customFormat="1" x14ac:dyDescent="0.5">
      <c r="A529" s="44">
        <v>20.2</v>
      </c>
      <c r="B529" s="83" t="s">
        <v>204</v>
      </c>
      <c r="C529" s="44"/>
      <c r="D529" s="44"/>
      <c r="E529" s="44"/>
      <c r="F529" s="44"/>
      <c r="G529" s="35"/>
      <c r="H529" s="44"/>
      <c r="I529" s="44"/>
    </row>
    <row r="530" spans="1:256" s="38" customFormat="1" x14ac:dyDescent="0.5">
      <c r="A530" s="44"/>
      <c r="B530" s="55" t="s">
        <v>182</v>
      </c>
      <c r="C530" s="56">
        <v>1</v>
      </c>
      <c r="D530" s="44" t="s">
        <v>14</v>
      </c>
      <c r="E530" s="62">
        <v>0</v>
      </c>
      <c r="F530" s="62">
        <f t="shared" ref="F530" si="235">E530*C530</f>
        <v>0</v>
      </c>
      <c r="G530" s="62">
        <v>70</v>
      </c>
      <c r="H530" s="62">
        <f t="shared" ref="H530" si="236">G530*C530</f>
        <v>70</v>
      </c>
      <c r="I530" s="62">
        <f t="shared" ref="I530" si="237">F530+H530</f>
        <v>70</v>
      </c>
    </row>
    <row r="531" spans="1:256" s="54" customFormat="1" ht="18.75" customHeight="1" x14ac:dyDescent="0.5">
      <c r="A531" s="45"/>
      <c r="B531" s="46" t="s">
        <v>286</v>
      </c>
      <c r="C531" s="56">
        <v>2</v>
      </c>
      <c r="D531" s="48" t="s">
        <v>66</v>
      </c>
      <c r="E531" s="48">
        <v>950</v>
      </c>
      <c r="F531" s="48">
        <f>C531*E531</f>
        <v>1900</v>
      </c>
      <c r="G531" s="35">
        <v>50</v>
      </c>
      <c r="H531" s="48">
        <f>C531*G531</f>
        <v>100</v>
      </c>
      <c r="I531" s="48">
        <f>F531+H531</f>
        <v>2000</v>
      </c>
    </row>
    <row r="532" spans="1:256" s="54" customFormat="1" ht="18.75" customHeight="1" x14ac:dyDescent="0.5">
      <c r="A532" s="45"/>
      <c r="B532" s="209" t="s">
        <v>287</v>
      </c>
      <c r="C532" s="56"/>
      <c r="D532" s="48"/>
      <c r="E532" s="48"/>
      <c r="F532" s="48"/>
      <c r="G532" s="35"/>
      <c r="H532" s="48"/>
      <c r="I532" s="188"/>
    </row>
    <row r="533" spans="1:256" s="38" customFormat="1" x14ac:dyDescent="0.5">
      <c r="A533" s="44"/>
      <c r="B533" s="30" t="s">
        <v>136</v>
      </c>
      <c r="C533" s="44"/>
      <c r="D533" s="44"/>
      <c r="E533" s="44"/>
      <c r="F533" s="162">
        <f>SUM(F524:F531)</f>
        <v>26225</v>
      </c>
      <c r="G533" s="44"/>
      <c r="H533" s="162">
        <f>SUM(H524:H531)</f>
        <v>5035</v>
      </c>
      <c r="I533" s="89">
        <f>SUM(I524:I531)</f>
        <v>31260</v>
      </c>
    </row>
    <row r="534" spans="1:256" s="38" customFormat="1" x14ac:dyDescent="0.5">
      <c r="A534" s="44"/>
      <c r="B534" s="30" t="s">
        <v>183</v>
      </c>
      <c r="C534" s="44"/>
      <c r="D534" s="44"/>
      <c r="E534" s="44"/>
      <c r="F534" s="162"/>
      <c r="G534" s="44"/>
      <c r="H534" s="162"/>
      <c r="I534" s="189">
        <f>SUM(I533*1.3056)</f>
        <v>40813.056000000004</v>
      </c>
      <c r="K534" s="156"/>
    </row>
    <row r="535" spans="1:256" s="38" customFormat="1" ht="22.5" thickBot="1" x14ac:dyDescent="0.55000000000000004">
      <c r="A535" s="90"/>
      <c r="B535" s="44" t="s">
        <v>10</v>
      </c>
      <c r="C535" s="44"/>
      <c r="D535" s="62"/>
      <c r="E535" s="91"/>
      <c r="F535" s="62"/>
      <c r="G535" s="92"/>
      <c r="H535" s="62"/>
      <c r="I535" s="93">
        <v>40000</v>
      </c>
    </row>
    <row r="536" spans="1:256" s="38" customFormat="1" ht="23.25" customHeight="1" thickTop="1" x14ac:dyDescent="0.5">
      <c r="A536" s="96"/>
      <c r="B536" s="97"/>
      <c r="C536" s="98"/>
      <c r="D536" s="34"/>
      <c r="E536" s="99"/>
      <c r="F536" s="222" t="str">
        <f>"("&amp;BAHTTEXT(I535)&amp;")"</f>
        <v>(สี่หมื่นบาทถ้วน)</v>
      </c>
      <c r="G536" s="223"/>
      <c r="H536" s="224"/>
      <c r="I536" s="100"/>
    </row>
    <row r="537" spans="1:256" s="38" customFormat="1" x14ac:dyDescent="0.5">
      <c r="A537" s="154">
        <v>21</v>
      </c>
      <c r="B537" s="196" t="s">
        <v>305</v>
      </c>
      <c r="C537" s="193"/>
      <c r="D537" s="193"/>
      <c r="E537" s="39"/>
      <c r="F537" s="39"/>
      <c r="G537" s="39"/>
      <c r="H537" s="39"/>
      <c r="I537" s="40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FX537" s="41"/>
      <c r="FY537" s="41"/>
      <c r="FZ537" s="41"/>
      <c r="GA537" s="41"/>
      <c r="GB537" s="41"/>
      <c r="GC537" s="41"/>
      <c r="GD537" s="41"/>
      <c r="GE537" s="41"/>
      <c r="GF537" s="41"/>
      <c r="GG537" s="41"/>
      <c r="GH537" s="41"/>
      <c r="GI537" s="41"/>
      <c r="GJ537" s="41"/>
      <c r="GK537" s="41"/>
      <c r="GL537" s="41"/>
      <c r="GM537" s="41"/>
      <c r="GN537" s="41"/>
      <c r="GO537" s="41"/>
      <c r="GP537" s="41"/>
      <c r="GQ537" s="41"/>
      <c r="GR537" s="41"/>
      <c r="GS537" s="41"/>
      <c r="GT537" s="41"/>
      <c r="GU537" s="41"/>
      <c r="GV537" s="41"/>
      <c r="GW537" s="41"/>
      <c r="GX537" s="41"/>
      <c r="GY537" s="41"/>
      <c r="GZ537" s="41"/>
      <c r="HA537" s="41"/>
      <c r="HB537" s="41"/>
      <c r="HC537" s="41"/>
      <c r="HD537" s="41"/>
      <c r="HE537" s="41"/>
      <c r="HF537" s="41"/>
      <c r="HG537" s="41"/>
      <c r="HH537" s="41"/>
      <c r="HI537" s="41"/>
      <c r="HJ537" s="41"/>
      <c r="HK537" s="41"/>
      <c r="HL537" s="41"/>
      <c r="HM537" s="41"/>
      <c r="HN537" s="41"/>
      <c r="HO537" s="41"/>
      <c r="HP537" s="41"/>
      <c r="HQ537" s="41"/>
      <c r="HR537" s="41"/>
      <c r="HS537" s="41"/>
      <c r="HT537" s="41"/>
      <c r="HU537" s="41"/>
      <c r="HV537" s="41"/>
      <c r="HW537" s="41"/>
      <c r="HX537" s="41"/>
      <c r="HY537" s="41"/>
      <c r="HZ537" s="41"/>
      <c r="IA537" s="41"/>
      <c r="IB537" s="41"/>
      <c r="IC537" s="41"/>
      <c r="ID537" s="41"/>
      <c r="IE537" s="41"/>
      <c r="IF537" s="41"/>
      <c r="IG537" s="41"/>
      <c r="IH537" s="41"/>
      <c r="II537" s="41"/>
      <c r="IJ537" s="41"/>
      <c r="IK537" s="41"/>
      <c r="IL537" s="41"/>
      <c r="IM537" s="41"/>
      <c r="IN537" s="41"/>
      <c r="IO537" s="41"/>
      <c r="IP537" s="41"/>
      <c r="IQ537" s="41"/>
      <c r="IR537" s="41"/>
      <c r="IS537" s="41"/>
      <c r="IT537" s="41"/>
      <c r="IU537" s="41"/>
      <c r="IV537" s="41"/>
    </row>
    <row r="538" spans="1:256" s="38" customFormat="1" x14ac:dyDescent="0.5">
      <c r="A538" s="44"/>
      <c r="B538" s="55" t="s">
        <v>94</v>
      </c>
      <c r="C538" s="56"/>
      <c r="D538" s="44"/>
      <c r="E538" s="31"/>
      <c r="F538" s="31"/>
      <c r="G538" s="31"/>
      <c r="H538" s="31"/>
      <c r="I538" s="31"/>
    </row>
    <row r="539" spans="1:256" s="38" customFormat="1" x14ac:dyDescent="0.5">
      <c r="A539" s="44">
        <v>21.1</v>
      </c>
      <c r="B539" s="83" t="s">
        <v>90</v>
      </c>
      <c r="C539" s="44"/>
      <c r="D539" s="44"/>
      <c r="E539" s="44"/>
      <c r="F539" s="44"/>
      <c r="G539" s="44"/>
      <c r="H539" s="44"/>
      <c r="I539" s="44"/>
    </row>
    <row r="540" spans="1:256" s="4" customFormat="1" ht="18.75" customHeight="1" x14ac:dyDescent="0.5">
      <c r="A540" s="63"/>
      <c r="B540" s="2" t="s">
        <v>95</v>
      </c>
      <c r="C540" s="56">
        <v>1</v>
      </c>
      <c r="D540" s="78" t="s">
        <v>14</v>
      </c>
      <c r="E540" s="78">
        <v>6500</v>
      </c>
      <c r="F540" s="3">
        <f t="shared" ref="F540" si="238">C540*E540</f>
        <v>6500</v>
      </c>
      <c r="G540" s="35">
        <f t="shared" ref="G540:G545" si="239">SUM(E540*0.2)</f>
        <v>1300</v>
      </c>
      <c r="H540" s="3">
        <f t="shared" ref="H540" si="240">C540*G540</f>
        <v>1300</v>
      </c>
      <c r="I540" s="3">
        <f t="shared" ref="I540" si="241">F540+H540</f>
        <v>7800</v>
      </c>
    </row>
    <row r="541" spans="1:256" s="4" customFormat="1" ht="18.75" customHeight="1" x14ac:dyDescent="0.5">
      <c r="A541" s="63"/>
      <c r="B541" s="2" t="s">
        <v>96</v>
      </c>
      <c r="C541" s="78"/>
      <c r="D541" s="78"/>
      <c r="E541" s="78"/>
      <c r="F541" s="3"/>
      <c r="G541" s="35"/>
      <c r="H541" s="3"/>
      <c r="I541" s="3"/>
    </row>
    <row r="542" spans="1:256" s="4" customFormat="1" ht="18.75" customHeight="1" x14ac:dyDescent="0.5">
      <c r="A542" s="63"/>
      <c r="B542" s="2" t="s">
        <v>288</v>
      </c>
      <c r="C542" s="56">
        <v>1</v>
      </c>
      <c r="D542" s="78" t="s">
        <v>14</v>
      </c>
      <c r="E542" s="78">
        <v>9000</v>
      </c>
      <c r="F542" s="3">
        <f t="shared" ref="F542" si="242">C542*E542</f>
        <v>9000</v>
      </c>
      <c r="G542" s="35">
        <f t="shared" si="239"/>
        <v>1800</v>
      </c>
      <c r="H542" s="3">
        <f t="shared" ref="H542" si="243">C542*G542</f>
        <v>1800</v>
      </c>
      <c r="I542" s="3">
        <f t="shared" ref="I542" si="244">F542+H542</f>
        <v>10800</v>
      </c>
    </row>
    <row r="543" spans="1:256" s="4" customFormat="1" ht="18.75" customHeight="1" x14ac:dyDescent="0.5">
      <c r="A543" s="63"/>
      <c r="B543" s="2" t="s">
        <v>289</v>
      </c>
      <c r="C543" s="78"/>
      <c r="D543" s="78"/>
      <c r="E543" s="78"/>
      <c r="F543" s="3"/>
      <c r="G543" s="35"/>
      <c r="H543" s="3"/>
      <c r="I543" s="3"/>
    </row>
    <row r="544" spans="1:256" s="38" customFormat="1" x14ac:dyDescent="0.5">
      <c r="A544" s="44">
        <v>21.2</v>
      </c>
      <c r="B544" s="83" t="s">
        <v>97</v>
      </c>
      <c r="C544" s="44"/>
      <c r="D544" s="44"/>
      <c r="E544" s="44"/>
      <c r="F544" s="44"/>
      <c r="G544" s="35"/>
      <c r="H544" s="44"/>
      <c r="I544" s="44"/>
    </row>
    <row r="545" spans="1:256" s="4" customFormat="1" ht="18.75" customHeight="1" x14ac:dyDescent="0.5">
      <c r="A545" s="63"/>
      <c r="B545" s="2" t="s">
        <v>98</v>
      </c>
      <c r="C545" s="56">
        <v>1</v>
      </c>
      <c r="D545" s="78" t="s">
        <v>14</v>
      </c>
      <c r="E545" s="78">
        <v>1000</v>
      </c>
      <c r="F545" s="3">
        <f t="shared" ref="F545" si="245">C545*E545</f>
        <v>1000</v>
      </c>
      <c r="G545" s="35">
        <f t="shared" si="239"/>
        <v>200</v>
      </c>
      <c r="H545" s="3">
        <f t="shared" ref="H545" si="246">C545*G545</f>
        <v>200</v>
      </c>
      <c r="I545" s="3">
        <f t="shared" ref="I545" si="247">F545+H545</f>
        <v>1200</v>
      </c>
    </row>
    <row r="546" spans="1:256" s="38" customFormat="1" x14ac:dyDescent="0.5">
      <c r="A546" s="44"/>
      <c r="B546" s="55" t="s">
        <v>99</v>
      </c>
      <c r="C546" s="56"/>
      <c r="D546" s="44"/>
      <c r="E546" s="31"/>
      <c r="F546" s="31"/>
      <c r="G546" s="35"/>
      <c r="H546" s="31"/>
      <c r="I546" s="31"/>
    </row>
    <row r="547" spans="1:256" s="38" customFormat="1" x14ac:dyDescent="0.5">
      <c r="A547" s="40">
        <v>21.3</v>
      </c>
      <c r="B547" s="116" t="s">
        <v>203</v>
      </c>
      <c r="C547" s="40"/>
      <c r="D547" s="40"/>
      <c r="E547" s="40"/>
      <c r="F547" s="40"/>
      <c r="G547" s="35"/>
      <c r="H547" s="40"/>
      <c r="I547" s="40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  <c r="DV547" s="41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  <c r="EO547" s="41"/>
      <c r="EP547" s="41"/>
      <c r="EQ547" s="41"/>
      <c r="ER547" s="41"/>
      <c r="ES547" s="41"/>
      <c r="ET547" s="41"/>
      <c r="EU547" s="41"/>
      <c r="EV547" s="41"/>
      <c r="EW547" s="41"/>
      <c r="EX547" s="41"/>
      <c r="EY547" s="41"/>
      <c r="EZ547" s="41"/>
      <c r="FA547" s="41"/>
      <c r="FB547" s="41"/>
      <c r="FC547" s="41"/>
      <c r="FD547" s="41"/>
      <c r="FE547" s="41"/>
      <c r="FF547" s="41"/>
      <c r="FG547" s="41"/>
      <c r="FH547" s="41"/>
      <c r="FI547" s="41"/>
      <c r="FJ547" s="41"/>
      <c r="FK547" s="41"/>
      <c r="FL547" s="41"/>
      <c r="FM547" s="41"/>
      <c r="FN547" s="41"/>
      <c r="FO547" s="41"/>
      <c r="FP547" s="41"/>
      <c r="FQ547" s="41"/>
      <c r="FR547" s="41"/>
      <c r="FS547" s="41"/>
      <c r="FT547" s="41"/>
      <c r="FU547" s="41"/>
      <c r="FV547" s="41"/>
      <c r="FW547" s="41"/>
      <c r="FX547" s="41"/>
      <c r="FY547" s="41"/>
      <c r="FZ547" s="41"/>
      <c r="GA547" s="41"/>
      <c r="GB547" s="41"/>
      <c r="GC547" s="41"/>
      <c r="GD547" s="41"/>
      <c r="GE547" s="41"/>
      <c r="GF547" s="41"/>
      <c r="GG547" s="41"/>
      <c r="GH547" s="41"/>
      <c r="GI547" s="41"/>
      <c r="GJ547" s="41"/>
      <c r="GK547" s="41"/>
      <c r="GL547" s="41"/>
      <c r="GM547" s="41"/>
      <c r="GN547" s="41"/>
      <c r="GO547" s="41"/>
      <c r="GP547" s="41"/>
      <c r="GQ547" s="41"/>
      <c r="GR547" s="41"/>
      <c r="GS547" s="41"/>
      <c r="GT547" s="41"/>
      <c r="GU547" s="41"/>
      <c r="GV547" s="41"/>
      <c r="GW547" s="41"/>
      <c r="GX547" s="41"/>
      <c r="GY547" s="41"/>
      <c r="GZ547" s="41"/>
      <c r="HA547" s="41"/>
      <c r="HB547" s="41"/>
      <c r="HC547" s="41"/>
      <c r="HD547" s="41"/>
      <c r="HE547" s="41"/>
      <c r="HF547" s="41"/>
      <c r="HG547" s="41"/>
      <c r="HH547" s="41"/>
      <c r="HI547" s="41"/>
      <c r="HJ547" s="41"/>
      <c r="HK547" s="41"/>
      <c r="HL547" s="41"/>
      <c r="HM547" s="41"/>
      <c r="HN547" s="41"/>
      <c r="HO547" s="41"/>
      <c r="HP547" s="41"/>
      <c r="HQ547" s="41"/>
      <c r="HR547" s="41"/>
      <c r="HS547" s="41"/>
      <c r="HT547" s="41"/>
      <c r="HU547" s="41"/>
      <c r="HV547" s="41"/>
      <c r="HW547" s="41"/>
      <c r="HX547" s="41"/>
      <c r="HY547" s="41"/>
      <c r="HZ547" s="41"/>
      <c r="IA547" s="41"/>
      <c r="IB547" s="41"/>
      <c r="IC547" s="41"/>
      <c r="ID547" s="41"/>
      <c r="IE547" s="41"/>
      <c r="IF547" s="41"/>
      <c r="IG547" s="41"/>
      <c r="IH547" s="41"/>
      <c r="II547" s="41"/>
      <c r="IJ547" s="41"/>
      <c r="IK547" s="41"/>
      <c r="IL547" s="41"/>
      <c r="IM547" s="41"/>
      <c r="IN547" s="41"/>
      <c r="IO547" s="41"/>
      <c r="IP547" s="41"/>
      <c r="IQ547" s="41"/>
      <c r="IR547" s="41"/>
      <c r="IS547" s="41"/>
      <c r="IT547" s="41"/>
      <c r="IU547" s="41"/>
      <c r="IV547" s="41"/>
    </row>
    <row r="548" spans="1:256" s="38" customFormat="1" x14ac:dyDescent="0.5">
      <c r="A548" s="44"/>
      <c r="B548" s="55" t="s">
        <v>182</v>
      </c>
      <c r="C548" s="56">
        <v>1</v>
      </c>
      <c r="D548" s="44" t="s">
        <v>14</v>
      </c>
      <c r="E548" s="62">
        <v>0</v>
      </c>
      <c r="F548" s="62">
        <f t="shared" ref="F548" si="248">E548*C548</f>
        <v>0</v>
      </c>
      <c r="G548" s="62">
        <v>70</v>
      </c>
      <c r="H548" s="62">
        <f t="shared" ref="H548" si="249">G548*C548</f>
        <v>70</v>
      </c>
      <c r="I548" s="62">
        <f t="shared" ref="I548" si="250">F548+H548</f>
        <v>70</v>
      </c>
    </row>
    <row r="549" spans="1:256" s="38" customFormat="1" x14ac:dyDescent="0.5">
      <c r="A549" s="40">
        <v>21.4</v>
      </c>
      <c r="B549" s="116" t="s">
        <v>225</v>
      </c>
      <c r="C549" s="56"/>
      <c r="D549" s="44"/>
      <c r="E549" s="62"/>
      <c r="F549" s="62"/>
      <c r="G549" s="62"/>
      <c r="H549" s="62"/>
      <c r="I549" s="207"/>
    </row>
    <row r="550" spans="1:256" s="38" customFormat="1" x14ac:dyDescent="0.5">
      <c r="A550" s="44"/>
      <c r="B550" s="2" t="s">
        <v>226</v>
      </c>
      <c r="C550" s="56">
        <v>1</v>
      </c>
      <c r="D550" s="78" t="s">
        <v>227</v>
      </c>
      <c r="E550" s="78">
        <v>11000</v>
      </c>
      <c r="F550" s="3">
        <f t="shared" ref="F550" si="251">C550*E550</f>
        <v>11000</v>
      </c>
      <c r="G550" s="35">
        <v>0</v>
      </c>
      <c r="H550" s="3">
        <f t="shared" ref="H550" si="252">C550*G550</f>
        <v>0</v>
      </c>
      <c r="I550" s="3">
        <f t="shared" ref="I550" si="253">F550+H550</f>
        <v>11000</v>
      </c>
    </row>
    <row r="551" spans="1:256" s="38" customFormat="1" x14ac:dyDescent="0.5">
      <c r="A551" s="44"/>
      <c r="B551" s="30" t="s">
        <v>136</v>
      </c>
      <c r="C551" s="44"/>
      <c r="D551" s="44"/>
      <c r="E551" s="44"/>
      <c r="F551" s="162">
        <f>SUM(F540:F548)</f>
        <v>16500</v>
      </c>
      <c r="G551" s="44"/>
      <c r="H551" s="162">
        <f>SUM(H540:H548)</f>
        <v>3370</v>
      </c>
      <c r="I551" s="89">
        <f>SUM(I540:I550)</f>
        <v>30870</v>
      </c>
    </row>
    <row r="552" spans="1:256" s="38" customFormat="1" x14ac:dyDescent="0.5">
      <c r="A552" s="44"/>
      <c r="B552" s="30" t="s">
        <v>183</v>
      </c>
      <c r="C552" s="44"/>
      <c r="D552" s="44"/>
      <c r="E552" s="44"/>
      <c r="F552" s="162"/>
      <c r="G552" s="44"/>
      <c r="H552" s="162"/>
      <c r="I552" s="189">
        <f>SUM(I551*1.3056)</f>
        <v>40303.872000000003</v>
      </c>
      <c r="K552" s="156"/>
    </row>
    <row r="553" spans="1:256" s="38" customFormat="1" ht="22.5" thickBot="1" x14ac:dyDescent="0.55000000000000004">
      <c r="A553" s="90"/>
      <c r="B553" s="44" t="s">
        <v>10</v>
      </c>
      <c r="C553" s="44"/>
      <c r="D553" s="62"/>
      <c r="E553" s="91"/>
      <c r="F553" s="62"/>
      <c r="G553" s="92"/>
      <c r="H553" s="62"/>
      <c r="I553" s="93">
        <v>40000</v>
      </c>
    </row>
    <row r="554" spans="1:256" s="41" customFormat="1" ht="22.5" thickTop="1" x14ac:dyDescent="0.5">
      <c r="A554" s="40"/>
      <c r="B554" s="94"/>
      <c r="C554" s="40"/>
      <c r="D554" s="40"/>
      <c r="E554" s="40"/>
      <c r="F554" s="40"/>
      <c r="G554" s="40"/>
      <c r="H554" s="40"/>
      <c r="I554" s="95"/>
    </row>
    <row r="555" spans="1:256" s="38" customFormat="1" ht="23.25" customHeight="1" x14ac:dyDescent="0.5">
      <c r="A555" s="96"/>
      <c r="B555" s="97"/>
      <c r="C555" s="98"/>
      <c r="D555" s="34"/>
      <c r="E555" s="99"/>
      <c r="F555" s="222" t="str">
        <f>"("&amp;BAHTTEXT(I553)&amp;")"</f>
        <v>(สี่หมื่นบาทถ้วน)</v>
      </c>
      <c r="G555" s="223"/>
      <c r="H555" s="224"/>
      <c r="I555" s="100"/>
    </row>
    <row r="556" spans="1:256" s="38" customFormat="1" x14ac:dyDescent="0.5">
      <c r="A556" s="44"/>
      <c r="B556" s="55"/>
      <c r="C556" s="56"/>
      <c r="D556" s="44"/>
      <c r="E556" s="31"/>
      <c r="F556" s="31"/>
      <c r="G556" s="31"/>
      <c r="H556" s="31"/>
      <c r="I556" s="31"/>
    </row>
    <row r="557" spans="1:256" s="38" customFormat="1" x14ac:dyDescent="0.5">
      <c r="A557" s="44"/>
      <c r="B557" s="55" t="s">
        <v>119</v>
      </c>
      <c r="C557" s="56"/>
      <c r="D557" s="44"/>
      <c r="E557" s="31"/>
      <c r="F557" s="31"/>
      <c r="G557" s="31"/>
      <c r="H557" s="31"/>
      <c r="I557" s="31"/>
    </row>
    <row r="558" spans="1:256" s="38" customFormat="1" x14ac:dyDescent="0.5">
      <c r="A558" s="44"/>
      <c r="B558" s="210" t="s">
        <v>303</v>
      </c>
      <c r="C558" s="56"/>
      <c r="D558" s="44"/>
      <c r="E558" s="31"/>
      <c r="F558" s="31"/>
      <c r="G558" s="31"/>
      <c r="H558" s="31"/>
      <c r="I558" s="31">
        <f>SUM(I334+I365+I314+I294+I266+I231+I189+I162+I125+I91+I72+I46)</f>
        <v>480000</v>
      </c>
    </row>
    <row r="559" spans="1:256" s="38" customFormat="1" x14ac:dyDescent="0.5">
      <c r="A559" s="44"/>
      <c r="B559" s="210" t="s">
        <v>300</v>
      </c>
      <c r="C559" s="56"/>
      <c r="D559" s="44"/>
      <c r="E559" s="31"/>
      <c r="F559" s="31"/>
      <c r="G559" s="31"/>
      <c r="H559" s="31"/>
      <c r="I559" s="31">
        <f>SUM(I425+I412+I389)</f>
        <v>120000</v>
      </c>
    </row>
    <row r="560" spans="1:256" s="38" customFormat="1" x14ac:dyDescent="0.5">
      <c r="A560" s="44"/>
      <c r="B560" s="210" t="s">
        <v>301</v>
      </c>
      <c r="C560" s="56"/>
      <c r="D560" s="44"/>
      <c r="E560" s="31"/>
      <c r="F560" s="31"/>
      <c r="G560" s="31"/>
      <c r="H560" s="31"/>
      <c r="I560" s="31">
        <f>SUM(I453+I474+I493+I517)</f>
        <v>160000</v>
      </c>
    </row>
    <row r="561" spans="1:9" s="38" customFormat="1" x14ac:dyDescent="0.5">
      <c r="A561" s="44"/>
      <c r="B561" s="210" t="s">
        <v>302</v>
      </c>
      <c r="C561" s="44"/>
      <c r="D561" s="44"/>
      <c r="E561" s="44"/>
      <c r="F561" s="44"/>
      <c r="G561" s="44"/>
      <c r="H561" s="44"/>
      <c r="I561" s="157">
        <f>SUM(I553+I535)</f>
        <v>80000</v>
      </c>
    </row>
    <row r="562" spans="1:9" s="38" customFormat="1" ht="23.25" customHeight="1" thickBot="1" x14ac:dyDescent="0.55000000000000004">
      <c r="A562" s="44"/>
      <c r="B562" s="211" t="s">
        <v>304</v>
      </c>
      <c r="C562" s="56"/>
      <c r="D562" s="44"/>
      <c r="E562" s="31"/>
      <c r="F562" s="31"/>
      <c r="G562" s="31"/>
      <c r="H562" s="31"/>
      <c r="I562" s="158">
        <f>SUM(I558:I561)</f>
        <v>840000</v>
      </c>
    </row>
    <row r="563" spans="1:9" s="38" customFormat="1" ht="23.25" customHeight="1" thickTop="1" x14ac:dyDescent="0.5">
      <c r="A563" s="96"/>
      <c r="B563" s="97"/>
      <c r="C563" s="98"/>
      <c r="D563" s="34"/>
      <c r="E563" s="99"/>
      <c r="F563" s="222" t="str">
        <f>"("&amp;BAHTTEXT(I562)&amp;")"</f>
        <v>(แปดแสนสี่หมื่นบาทถ้วน)</v>
      </c>
      <c r="G563" s="223"/>
      <c r="H563" s="224"/>
      <c r="I563" s="100"/>
    </row>
    <row r="564" spans="1:9" s="32" customFormat="1" x14ac:dyDescent="0.5">
      <c r="A564" s="165"/>
      <c r="B564" s="165"/>
      <c r="C564" s="166"/>
      <c r="D564" s="167"/>
      <c r="E564" s="168"/>
      <c r="F564" s="164"/>
      <c r="G564" s="164"/>
      <c r="H564" s="164"/>
      <c r="I564" s="167"/>
    </row>
    <row r="565" spans="1:9" s="32" customFormat="1" x14ac:dyDescent="0.5">
      <c r="A565" s="165"/>
      <c r="B565" s="165"/>
      <c r="C565" s="166"/>
      <c r="D565" s="167"/>
      <c r="E565" s="168"/>
      <c r="F565" s="164"/>
      <c r="G565" s="164"/>
      <c r="H565" s="164"/>
      <c r="I565" s="167"/>
    </row>
    <row r="566" spans="1:9" s="32" customFormat="1" ht="27.75" x14ac:dyDescent="0.5">
      <c r="A566" s="165"/>
      <c r="B566" s="165"/>
      <c r="C566" s="166"/>
      <c r="D566" s="167"/>
      <c r="E566" s="225" t="s">
        <v>135</v>
      </c>
      <c r="F566" s="225"/>
      <c r="G566" s="225"/>
      <c r="H566" s="225"/>
      <c r="I566" s="225"/>
    </row>
    <row r="567" spans="1:9" s="32" customFormat="1" ht="27.75" x14ac:dyDescent="0.5">
      <c r="A567" s="165"/>
      <c r="B567" s="165"/>
      <c r="C567" s="166"/>
      <c r="D567" s="167"/>
      <c r="E567" s="225" t="s">
        <v>13</v>
      </c>
      <c r="F567" s="225"/>
      <c r="G567" s="225"/>
      <c r="H567" s="225"/>
      <c r="I567" s="225"/>
    </row>
    <row r="568" spans="1:9" s="32" customFormat="1" x14ac:dyDescent="0.5">
      <c r="A568" s="165"/>
      <c r="B568" s="165"/>
      <c r="C568" s="166"/>
      <c r="D568" s="167"/>
      <c r="E568" s="168"/>
      <c r="F568" s="164"/>
      <c r="G568" s="164"/>
      <c r="H568" s="164"/>
      <c r="I568" s="167"/>
    </row>
    <row r="569" spans="1:9" s="32" customFormat="1" x14ac:dyDescent="0.5">
      <c r="A569" s="165"/>
      <c r="B569" s="165"/>
      <c r="C569" s="166"/>
      <c r="D569" s="167"/>
      <c r="E569" s="168"/>
      <c r="F569" s="164"/>
      <c r="G569" s="164"/>
      <c r="H569" s="164"/>
      <c r="I569" s="167"/>
    </row>
    <row r="570" spans="1:9" s="32" customFormat="1" x14ac:dyDescent="0.5">
      <c r="A570" s="165"/>
      <c r="B570" s="165"/>
      <c r="C570" s="166"/>
      <c r="D570" s="167"/>
      <c r="E570" s="168"/>
      <c r="F570" s="164"/>
      <c r="G570" s="164"/>
      <c r="H570" s="164"/>
      <c r="I570" s="167"/>
    </row>
  </sheetData>
  <mergeCells count="29">
    <mergeCell ref="A1:I1"/>
    <mergeCell ref="D4:E4"/>
    <mergeCell ref="A5:B5"/>
    <mergeCell ref="E6:F6"/>
    <mergeCell ref="G6:H6"/>
    <mergeCell ref="F336:H336"/>
    <mergeCell ref="F367:H367"/>
    <mergeCell ref="F391:H391"/>
    <mergeCell ref="F414:H414"/>
    <mergeCell ref="F427:H427"/>
    <mergeCell ref="F191:H191"/>
    <mergeCell ref="F233:H233"/>
    <mergeCell ref="F268:H268"/>
    <mergeCell ref="F296:H296"/>
    <mergeCell ref="F316:H316"/>
    <mergeCell ref="F48:H48"/>
    <mergeCell ref="F74:H74"/>
    <mergeCell ref="F93:H93"/>
    <mergeCell ref="F127:H127"/>
    <mergeCell ref="F164:H164"/>
    <mergeCell ref="F563:H563"/>
    <mergeCell ref="E566:I566"/>
    <mergeCell ref="E567:I567"/>
    <mergeCell ref="F455:H455"/>
    <mergeCell ref="F476:H476"/>
    <mergeCell ref="F495:H495"/>
    <mergeCell ref="F536:H536"/>
    <mergeCell ref="F555:H555"/>
    <mergeCell ref="F519:H519"/>
  </mergeCells>
  <pageMargins left="0.39" right="0" top="0.55118110236220474" bottom="0.35433070866141736" header="0.23622047244094491" footer="0.31496062992125984"/>
  <pageSetup paperSize="9" scale="85" orientation="portrait" horizontalDpi="4294967293" r:id="rId1"/>
  <headerFooter>
    <oddHeader>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ประมาณการ</vt:lpstr>
      <vt:lpstr>ประมาณการ!Print_Area</vt:lpstr>
      <vt:lpstr>ประมาณการ!Print_Titles</vt:lpstr>
    </vt:vector>
  </TitlesOfParts>
  <Company>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Rio&amp;Umi 4ever together</dc:creator>
  <cp:lastModifiedBy>user</cp:lastModifiedBy>
  <cp:lastPrinted>2021-05-31T07:10:34Z</cp:lastPrinted>
  <dcterms:created xsi:type="dcterms:W3CDTF">2007-06-08T07:31:52Z</dcterms:created>
  <dcterms:modified xsi:type="dcterms:W3CDTF">2021-06-01T05:34:28Z</dcterms:modified>
</cp:coreProperties>
</file>